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4" documentId="8_{C3AB0F52-4A9F-4677-AA5B-1793EE4ECB80}" xr6:coauthVersionLast="47" xr6:coauthVersionMax="47" xr10:uidLastSave="{54E0FD1D-1562-4FCF-91C5-2F835306E975}"/>
  <bookViews>
    <workbookView xWindow="-120" yWindow="-120" windowWidth="29040" windowHeight="15720" tabRatio="725" xr2:uid="{00000000-000D-0000-FFFF-FFFF00000000}"/>
  </bookViews>
  <sheets>
    <sheet name="&lt;見本&gt;入力シート" sheetId="19" r:id="rId1"/>
    <sheet name="入力シート" sheetId="13" r:id="rId2"/>
    <sheet name="交付申請書 " sheetId="25" r:id="rId3"/>
    <sheet name="別紙" sheetId="16" r:id="rId4"/>
    <sheet name="実績報告書" sheetId="26" r:id="rId5"/>
    <sheet name="別紙 (2)" sheetId="27" r:id="rId6"/>
    <sheet name="請求書" sheetId="11" r:id="rId7"/>
    <sheet name="検収調書A" sheetId="17" r:id="rId8"/>
    <sheet name="検収調書B" sheetId="18" r:id="rId9"/>
  </sheets>
  <definedNames>
    <definedName name="_xlnm.Print_Area" localSheetId="0">'&lt;見本&gt;入力シート'!$A$1:$BH$129</definedName>
    <definedName name="_xlnm.Print_Area" localSheetId="7">検収調書A!$B$1:$AI$68</definedName>
    <definedName name="_xlnm.Print_Area" localSheetId="8">検収調書B!$B$1:$AI$56</definedName>
    <definedName name="_xlnm.Print_Area" localSheetId="2">'交付申請書 '!$A$1:$AI$42</definedName>
    <definedName name="_xlnm.Print_Area" localSheetId="4">実績報告書!$A$1:$AI$35</definedName>
    <definedName name="_xlnm.Print_Area" localSheetId="6">請求書!$A$1:$AI$40</definedName>
    <definedName name="_xlnm.Print_Area" localSheetId="1">入力シート!$A$1:$BJ$129</definedName>
    <definedName name="_xlnm.Print_Area" localSheetId="3">別紙!$B$1:$BB$82</definedName>
    <definedName name="_xlnm.Print_Area" localSheetId="5">'別紙 (2)'!$B$1:$BB$82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3" i="16" l="1"/>
  <c r="Q43" i="16"/>
  <c r="M43" i="16"/>
  <c r="AO92" i="13"/>
  <c r="S78" i="13" s="1"/>
  <c r="L79" i="27"/>
  <c r="L79" i="16"/>
  <c r="AC22" i="19"/>
  <c r="F126" i="13" l="1"/>
  <c r="AB39" i="11" l="1"/>
  <c r="AU82" i="27"/>
  <c r="AP82" i="27"/>
  <c r="AK82" i="27"/>
  <c r="AC82" i="27"/>
  <c r="X82" i="27"/>
  <c r="S82" i="27"/>
  <c r="K82" i="27"/>
  <c r="AU81" i="27"/>
  <c r="AP81" i="27"/>
  <c r="AK81" i="27"/>
  <c r="AC81" i="27"/>
  <c r="X81" i="27"/>
  <c r="S81" i="27"/>
  <c r="K81" i="27"/>
  <c r="K79" i="27"/>
  <c r="K78" i="27"/>
  <c r="M60" i="27"/>
  <c r="M59" i="27"/>
  <c r="AY51" i="27"/>
  <c r="AY50" i="27"/>
  <c r="AJ50" i="27"/>
  <c r="AB50" i="27"/>
  <c r="AP46" i="27"/>
  <c r="AK46" i="27"/>
  <c r="D46" i="27"/>
  <c r="AP45" i="27"/>
  <c r="AK45" i="27"/>
  <c r="D45" i="27"/>
  <c r="AP44" i="27"/>
  <c r="AK44" i="27"/>
  <c r="D44" i="27"/>
  <c r="AP43" i="27"/>
  <c r="AK43" i="27"/>
  <c r="D43" i="27"/>
  <c r="AX41" i="27"/>
  <c r="AS41" i="27"/>
  <c r="AK41" i="27"/>
  <c r="D41" i="27"/>
  <c r="AX40" i="27"/>
  <c r="AS40" i="27"/>
  <c r="AK40" i="27"/>
  <c r="D40" i="27"/>
  <c r="AX39" i="27"/>
  <c r="AS39" i="27"/>
  <c r="AK39" i="27"/>
  <c r="D39" i="27"/>
  <c r="AX38" i="27"/>
  <c r="AS38" i="27"/>
  <c r="AK38" i="27"/>
  <c r="D38" i="27"/>
  <c r="AX37" i="27"/>
  <c r="AS37" i="27"/>
  <c r="AK37" i="27"/>
  <c r="D37" i="27"/>
  <c r="AX36" i="27"/>
  <c r="AS36" i="27"/>
  <c r="AK36" i="27"/>
  <c r="D36" i="27"/>
  <c r="M33" i="27"/>
  <c r="D33" i="27"/>
  <c r="M32" i="27"/>
  <c r="D32" i="27"/>
  <c r="M31" i="27"/>
  <c r="D31" i="27"/>
  <c r="M30" i="27"/>
  <c r="D30" i="27"/>
  <c r="M29" i="27"/>
  <c r="D29" i="27"/>
  <c r="M28" i="27"/>
  <c r="D28" i="27"/>
  <c r="M27" i="27"/>
  <c r="D27" i="27"/>
  <c r="M26" i="27"/>
  <c r="D26" i="27"/>
  <c r="M25" i="27"/>
  <c r="D25" i="27"/>
  <c r="M24" i="27"/>
  <c r="D24" i="27"/>
  <c r="Q22" i="27"/>
  <c r="M22" i="27"/>
  <c r="AL22" i="27" s="1"/>
  <c r="D22" i="27"/>
  <c r="Q21" i="27"/>
  <c r="M21" i="27"/>
  <c r="AL21" i="27" s="1"/>
  <c r="D21" i="27"/>
  <c r="Q20" i="27"/>
  <c r="M20" i="27"/>
  <c r="AL20" i="27" s="1"/>
  <c r="D20" i="27"/>
  <c r="Q19" i="27"/>
  <c r="M19" i="27"/>
  <c r="AL19" i="27" s="1"/>
  <c r="D19" i="27"/>
  <c r="Q18" i="27"/>
  <c r="M18" i="27"/>
  <c r="AL18" i="27" s="1"/>
  <c r="D18" i="27"/>
  <c r="Q17" i="27"/>
  <c r="M17" i="27"/>
  <c r="AL17" i="27" s="1"/>
  <c r="D17" i="27"/>
  <c r="Q16" i="27"/>
  <c r="M16" i="27"/>
  <c r="AL16" i="27" s="1"/>
  <c r="D16" i="27"/>
  <c r="Q15" i="27"/>
  <c r="M15" i="27"/>
  <c r="AL15" i="27" s="1"/>
  <c r="D15" i="27"/>
  <c r="Q14" i="27"/>
  <c r="M14" i="27"/>
  <c r="AL14" i="27" s="1"/>
  <c r="D14" i="27"/>
  <c r="Q13" i="27"/>
  <c r="M13" i="27"/>
  <c r="D13" i="27"/>
  <c r="AN8" i="27"/>
  <c r="AK82" i="13"/>
  <c r="M36" i="27" s="1"/>
  <c r="M24" i="16"/>
  <c r="M14" i="16"/>
  <c r="AL24" i="27" l="1"/>
  <c r="V24" i="27"/>
  <c r="U24" i="27" s="1"/>
  <c r="AL25" i="27"/>
  <c r="V25" i="27"/>
  <c r="U25" i="27" s="1"/>
  <c r="AL26" i="27"/>
  <c r="V26" i="27"/>
  <c r="U26" i="27" s="1"/>
  <c r="AL27" i="27"/>
  <c r="V27" i="27"/>
  <c r="U27" i="27" s="1"/>
  <c r="AL28" i="27"/>
  <c r="V28" i="27"/>
  <c r="U28" i="27" s="1"/>
  <c r="AL29" i="27"/>
  <c r="V29" i="27"/>
  <c r="U29" i="27" s="1"/>
  <c r="AL30" i="27"/>
  <c r="V30" i="27"/>
  <c r="U30" i="27" s="1"/>
  <c r="AL31" i="27"/>
  <c r="V31" i="27"/>
  <c r="U31" i="27" s="1"/>
  <c r="AL32" i="27"/>
  <c r="V32" i="27"/>
  <c r="U32" i="27" s="1"/>
  <c r="AL33" i="27"/>
  <c r="V33" i="27"/>
  <c r="U33" i="27" s="1"/>
  <c r="AL71" i="27"/>
  <c r="V14" i="27"/>
  <c r="U14" i="27" s="1"/>
  <c r="V15" i="27"/>
  <c r="U15" i="27" s="1"/>
  <c r="V16" i="27"/>
  <c r="U16" i="27" s="1"/>
  <c r="V17" i="27"/>
  <c r="U17" i="27" s="1"/>
  <c r="V18" i="27"/>
  <c r="U18" i="27" s="1"/>
  <c r="V19" i="27"/>
  <c r="U19" i="27" s="1"/>
  <c r="V20" i="27"/>
  <c r="U20" i="27" s="1"/>
  <c r="V21" i="27"/>
  <c r="U21" i="27" s="1"/>
  <c r="V22" i="27"/>
  <c r="U22" i="27" s="1"/>
  <c r="AL13" i="27"/>
  <c r="Q36" i="27"/>
  <c r="V13" i="27"/>
  <c r="U13" i="27" s="1"/>
  <c r="AP44" i="16"/>
  <c r="AP45" i="16"/>
  <c r="AP46" i="16"/>
  <c r="AK44" i="16"/>
  <c r="AK45" i="16"/>
  <c r="AK46" i="16"/>
  <c r="AX37" i="16"/>
  <c r="AX38" i="16"/>
  <c r="AX39" i="16"/>
  <c r="AX40" i="16"/>
  <c r="AX41" i="16"/>
  <c r="AS37" i="16"/>
  <c r="AS38" i="16"/>
  <c r="AS39" i="16"/>
  <c r="AS40" i="16"/>
  <c r="AS41" i="16"/>
  <c r="AK37" i="16"/>
  <c r="AK38" i="16"/>
  <c r="AK39" i="16"/>
  <c r="AK40" i="16"/>
  <c r="AK41" i="16"/>
  <c r="M25" i="16"/>
  <c r="AL25" i="16" s="1"/>
  <c r="M26" i="16"/>
  <c r="AL26" i="16" s="1"/>
  <c r="M27" i="16"/>
  <c r="AL27" i="16" s="1"/>
  <c r="M28" i="16"/>
  <c r="AL28" i="16" s="1"/>
  <c r="M29" i="16"/>
  <c r="AL29" i="16" s="1"/>
  <c r="M30" i="16"/>
  <c r="AL30" i="16" s="1"/>
  <c r="M31" i="16"/>
  <c r="AL31" i="16" s="1"/>
  <c r="M32" i="16"/>
  <c r="AL32" i="16" s="1"/>
  <c r="M33" i="16"/>
  <c r="AL33" i="16" s="1"/>
  <c r="D25" i="16"/>
  <c r="D26" i="16"/>
  <c r="D27" i="16"/>
  <c r="D28" i="16"/>
  <c r="D29" i="16"/>
  <c r="D30" i="16"/>
  <c r="D31" i="16"/>
  <c r="D32" i="16"/>
  <c r="D33" i="16"/>
  <c r="D24" i="16"/>
  <c r="Q14" i="16"/>
  <c r="Q15" i="16"/>
  <c r="Q16" i="16"/>
  <c r="Q17" i="16"/>
  <c r="Q18" i="16"/>
  <c r="Q19" i="16"/>
  <c r="Q20" i="16"/>
  <c r="Q21" i="16"/>
  <c r="Q22" i="16"/>
  <c r="AL14" i="16"/>
  <c r="M15" i="16"/>
  <c r="AL15" i="16" s="1"/>
  <c r="M16" i="16"/>
  <c r="AL16" i="16" s="1"/>
  <c r="M17" i="16"/>
  <c r="AL17" i="16" s="1"/>
  <c r="M18" i="16"/>
  <c r="AL18" i="16" s="1"/>
  <c r="M19" i="16"/>
  <c r="AL19" i="16" s="1"/>
  <c r="M20" i="16"/>
  <c r="AL20" i="16" s="1"/>
  <c r="M21" i="16"/>
  <c r="AL21" i="16" s="1"/>
  <c r="M22" i="16"/>
  <c r="AL22" i="16" s="1"/>
  <c r="D14" i="16"/>
  <c r="D15" i="16"/>
  <c r="D16" i="16"/>
  <c r="D17" i="16"/>
  <c r="D18" i="16"/>
  <c r="D19" i="16"/>
  <c r="D20" i="16"/>
  <c r="D21" i="16"/>
  <c r="D22" i="16"/>
  <c r="U14" i="26" l="1"/>
  <c r="U12" i="26"/>
  <c r="U11" i="26"/>
  <c r="Z3" i="26"/>
  <c r="Z2" i="26"/>
  <c r="U14" i="25" l="1"/>
  <c r="U13" i="11" s="1"/>
  <c r="U12" i="25"/>
  <c r="U11" i="11" s="1"/>
  <c r="U11" i="25"/>
  <c r="U10" i="11" s="1"/>
  <c r="Z3" i="25"/>
  <c r="Z2" i="25"/>
  <c r="AC40" i="13" l="1"/>
  <c r="AC41" i="13"/>
  <c r="AC42" i="13"/>
  <c r="AC43" i="13"/>
  <c r="AC44" i="13"/>
  <c r="AC45" i="13"/>
  <c r="AC46" i="13"/>
  <c r="AC47" i="13"/>
  <c r="AC48" i="13"/>
  <c r="AC39" i="13"/>
  <c r="AC22" i="13" l="1"/>
  <c r="AN8" i="16"/>
  <c r="M8" i="27" l="1"/>
  <c r="AL70" i="27" s="1"/>
  <c r="M8" i="16"/>
  <c r="E20" i="18"/>
  <c r="E19" i="18"/>
  <c r="E18" i="18"/>
  <c r="E17" i="18"/>
  <c r="E16" i="18"/>
  <c r="E15" i="18"/>
  <c r="E14" i="18"/>
  <c r="E13" i="18"/>
  <c r="E12" i="18"/>
  <c r="E11" i="18"/>
  <c r="E12" i="17"/>
  <c r="E13" i="17"/>
  <c r="E14" i="17"/>
  <c r="E15" i="17"/>
  <c r="E16" i="17"/>
  <c r="E17" i="17"/>
  <c r="E18" i="17"/>
  <c r="E19" i="17"/>
  <c r="E20" i="17"/>
  <c r="E11" i="17"/>
  <c r="V29" i="16"/>
  <c r="V30" i="16"/>
  <c r="V31" i="16"/>
  <c r="V32" i="16"/>
  <c r="V33" i="16"/>
  <c r="M13" i="16"/>
  <c r="AL70" i="16" l="1"/>
  <c r="AL71" i="16"/>
  <c r="V22" i="16"/>
  <c r="AY51" i="16" l="1"/>
  <c r="AJ50" i="16"/>
  <c r="AB50" i="16"/>
  <c r="AK95" i="13"/>
  <c r="M46" i="27" s="1"/>
  <c r="Q46" i="27" s="1"/>
  <c r="AK94" i="13"/>
  <c r="M45" i="27" s="1"/>
  <c r="Q45" i="27" s="1"/>
  <c r="AK93" i="13"/>
  <c r="M44" i="27" s="1"/>
  <c r="Q44" i="27" s="1"/>
  <c r="AK92" i="13"/>
  <c r="M43" i="27" s="1"/>
  <c r="Q43" i="27" s="1"/>
  <c r="AK92" i="19"/>
  <c r="Z53" i="13"/>
  <c r="Q25" i="27" s="1"/>
  <c r="Z54" i="13"/>
  <c r="Q26" i="27" s="1"/>
  <c r="Z55" i="13"/>
  <c r="Q27" i="27" s="1"/>
  <c r="Z56" i="13"/>
  <c r="Q28" i="27" s="1"/>
  <c r="Z57" i="13"/>
  <c r="Z58" i="13"/>
  <c r="Q30" i="27" s="1"/>
  <c r="Z59" i="13"/>
  <c r="Q31" i="27" s="1"/>
  <c r="Z60" i="13"/>
  <c r="Q32" i="27" s="1"/>
  <c r="Z61" i="13"/>
  <c r="Z52" i="13"/>
  <c r="Q24" i="27" s="1"/>
  <c r="Z52" i="19"/>
  <c r="AE52" i="19" s="1"/>
  <c r="AM40" i="13"/>
  <c r="AR40" i="13" s="1"/>
  <c r="AM41" i="13"/>
  <c r="AR41" i="13" s="1"/>
  <c r="AM42" i="13"/>
  <c r="AR42" i="13" s="1"/>
  <c r="AM43" i="13"/>
  <c r="AR43" i="13" s="1"/>
  <c r="AM44" i="13"/>
  <c r="AR44" i="13" s="1"/>
  <c r="AM45" i="13"/>
  <c r="AR45" i="13" s="1"/>
  <c r="AM46" i="13"/>
  <c r="AR46" i="13" s="1"/>
  <c r="AM47" i="13"/>
  <c r="AR47" i="13" s="1"/>
  <c r="AM48" i="13"/>
  <c r="AR48" i="13" s="1"/>
  <c r="AM39" i="13"/>
  <c r="AR39" i="13" s="1"/>
  <c r="AM39" i="19"/>
  <c r="AR39" i="19" s="1"/>
  <c r="AR42" i="19"/>
  <c r="AR43" i="19"/>
  <c r="AR44" i="19"/>
  <c r="AR45" i="19"/>
  <c r="AR46" i="19"/>
  <c r="AR47" i="19"/>
  <c r="AR48" i="19"/>
  <c r="AM40" i="19"/>
  <c r="AR40" i="19" s="1"/>
  <c r="AM41" i="19"/>
  <c r="AR41" i="19" s="1"/>
  <c r="AM42" i="19"/>
  <c r="AM43" i="19"/>
  <c r="AM44" i="19"/>
  <c r="AM45" i="19"/>
  <c r="AM46" i="19"/>
  <c r="AM47" i="19"/>
  <c r="AM48" i="19"/>
  <c r="Z53" i="19"/>
  <c r="AE53" i="19" s="1"/>
  <c r="Z54" i="19"/>
  <c r="AE54" i="19" s="1"/>
  <c r="Z55" i="19"/>
  <c r="Z57" i="19"/>
  <c r="Z58" i="19"/>
  <c r="Z59" i="19"/>
  <c r="Z60" i="19"/>
  <c r="Z61" i="19"/>
  <c r="AE55" i="19"/>
  <c r="AE57" i="19"/>
  <c r="AE58" i="19"/>
  <c r="AE59" i="19"/>
  <c r="AE60" i="19"/>
  <c r="AE61" i="19"/>
  <c r="AE56" i="19"/>
  <c r="Z56" i="19"/>
  <c r="AK93" i="19"/>
  <c r="AK95" i="19"/>
  <c r="AK94" i="19"/>
  <c r="AO95" i="19"/>
  <c r="AE61" i="13" l="1"/>
  <c r="Q33" i="27"/>
  <c r="AE57" i="13"/>
  <c r="Q29" i="27"/>
  <c r="M44" i="16"/>
  <c r="Q44" i="16" s="1"/>
  <c r="M46" i="16"/>
  <c r="Q46" i="16" s="1"/>
  <c r="M45" i="16"/>
  <c r="Q45" i="16" s="1"/>
  <c r="Q33" i="16"/>
  <c r="Q29" i="16"/>
  <c r="Q25" i="16"/>
  <c r="Q26" i="16"/>
  <c r="Q32" i="16"/>
  <c r="Q28" i="16"/>
  <c r="Q30" i="16"/>
  <c r="Q31" i="16"/>
  <c r="Q27" i="16"/>
  <c r="Q24" i="16"/>
  <c r="AE60" i="13"/>
  <c r="AE56" i="13"/>
  <c r="AE59" i="13"/>
  <c r="AE55" i="13"/>
  <c r="AE58" i="13"/>
  <c r="AE54" i="13"/>
  <c r="AE53" i="13"/>
  <c r="AE52" i="13"/>
  <c r="D67" i="19"/>
  <c r="F126" i="19" l="1"/>
  <c r="AO94" i="19"/>
  <c r="AO93" i="19"/>
  <c r="AO92" i="19"/>
  <c r="AO87" i="19"/>
  <c r="AK87" i="19"/>
  <c r="AO86" i="19"/>
  <c r="AK86" i="19"/>
  <c r="AO85" i="19"/>
  <c r="AK85" i="19"/>
  <c r="AO84" i="19"/>
  <c r="AK84" i="19"/>
  <c r="AK83" i="19"/>
  <c r="AO83" i="19" s="1"/>
  <c r="AK82" i="19"/>
  <c r="AO82" i="19" s="1"/>
  <c r="D74" i="19"/>
  <c r="D73" i="19"/>
  <c r="D72" i="19"/>
  <c r="D71" i="19"/>
  <c r="D70" i="19"/>
  <c r="D69" i="19"/>
  <c r="D68" i="19"/>
  <c r="D66" i="19"/>
  <c r="D65" i="19"/>
  <c r="AI15" i="19"/>
  <c r="D68" i="13"/>
  <c r="D69" i="13"/>
  <c r="D70" i="13"/>
  <c r="D71" i="13"/>
  <c r="D72" i="13"/>
  <c r="D73" i="13"/>
  <c r="D74" i="13"/>
  <c r="AU15" i="19" l="1"/>
  <c r="BC15" i="19"/>
  <c r="N18" i="19" s="1"/>
  <c r="O36" i="19"/>
  <c r="S78" i="19"/>
  <c r="Q13" i="16"/>
  <c r="AY50" i="16"/>
  <c r="T12" i="17"/>
  <c r="T13" i="17"/>
  <c r="T14" i="17"/>
  <c r="T15" i="17"/>
  <c r="T16" i="17"/>
  <c r="T17" i="17"/>
  <c r="T18" i="17"/>
  <c r="T19" i="17"/>
  <c r="T20" i="17"/>
  <c r="T11" i="17"/>
  <c r="F26" i="17" l="1"/>
  <c r="AP43" i="16"/>
  <c r="AK43" i="16"/>
  <c r="AX36" i="16"/>
  <c r="AS36" i="16"/>
  <c r="AK36" i="16"/>
  <c r="D45" i="18" l="1"/>
  <c r="X49" i="18"/>
  <c r="X47" i="18"/>
  <c r="J49" i="18"/>
  <c r="J47" i="18"/>
  <c r="AO94" i="13"/>
  <c r="AO95" i="13"/>
  <c r="AK84" i="13"/>
  <c r="M38" i="27" s="1"/>
  <c r="Q38" i="27" s="1"/>
  <c r="AK85" i="13"/>
  <c r="M39" i="27" s="1"/>
  <c r="Q39" i="27" s="1"/>
  <c r="AK86" i="13"/>
  <c r="AK87" i="13"/>
  <c r="M41" i="27" s="1"/>
  <c r="Q41" i="27" s="1"/>
  <c r="D66" i="13"/>
  <c r="D67" i="13"/>
  <c r="F26" i="18"/>
  <c r="K12" i="18"/>
  <c r="K13" i="18"/>
  <c r="K14" i="18"/>
  <c r="K15" i="18"/>
  <c r="K16" i="18"/>
  <c r="K17" i="18"/>
  <c r="K18" i="18"/>
  <c r="K19" i="18"/>
  <c r="K20" i="18"/>
  <c r="K11" i="18"/>
  <c r="D11" i="18"/>
  <c r="D29" i="18" s="1"/>
  <c r="F29" i="18" s="1"/>
  <c r="AJ11" i="18"/>
  <c r="D12" i="18"/>
  <c r="D13" i="18"/>
  <c r="D31" i="18" s="1"/>
  <c r="F31" i="18" s="1"/>
  <c r="D14" i="18"/>
  <c r="D15" i="18"/>
  <c r="D33" i="18" s="1"/>
  <c r="F33" i="18" s="1"/>
  <c r="D16" i="18"/>
  <c r="D17" i="18"/>
  <c r="D35" i="18" s="1"/>
  <c r="F35" i="18" s="1"/>
  <c r="D18" i="18"/>
  <c r="D19" i="18"/>
  <c r="D37" i="18" s="1"/>
  <c r="F37" i="18" s="1"/>
  <c r="D20" i="18"/>
  <c r="D38" i="18" s="1"/>
  <c r="F38" i="18" s="1"/>
  <c r="X61" i="17"/>
  <c r="X59" i="17"/>
  <c r="J61" i="17"/>
  <c r="J59" i="17"/>
  <c r="D57" i="17"/>
  <c r="U30" i="16"/>
  <c r="U32" i="16"/>
  <c r="AO86" i="13" l="1"/>
  <c r="M40" i="27"/>
  <c r="Q40" i="27" s="1"/>
  <c r="AO87" i="13"/>
  <c r="M41" i="16"/>
  <c r="M38" i="16"/>
  <c r="M40" i="16"/>
  <c r="AO85" i="13"/>
  <c r="M39" i="16"/>
  <c r="AJ14" i="18"/>
  <c r="AN17" i="18"/>
  <c r="AN13" i="18"/>
  <c r="AN12" i="18"/>
  <c r="AN16" i="18"/>
  <c r="AJ20" i="18"/>
  <c r="AJ18" i="17"/>
  <c r="AN18" i="17"/>
  <c r="AJ17" i="17"/>
  <c r="AN17" i="17"/>
  <c r="AJ13" i="17"/>
  <c r="AN13" i="17"/>
  <c r="AJ20" i="17"/>
  <c r="AN20" i="17"/>
  <c r="AJ16" i="17"/>
  <c r="AN16" i="17"/>
  <c r="AJ12" i="17"/>
  <c r="AN12" i="17"/>
  <c r="AJ14" i="17"/>
  <c r="AN14" i="17"/>
  <c r="AJ19" i="17"/>
  <c r="AN19" i="17"/>
  <c r="AJ15" i="17"/>
  <c r="AN15" i="17"/>
  <c r="AO84" i="13"/>
  <c r="AN18" i="18"/>
  <c r="AN14" i="18"/>
  <c r="AN11" i="18"/>
  <c r="AN20" i="18"/>
  <c r="AN19" i="18"/>
  <c r="AN15" i="18"/>
  <c r="AJ12" i="18"/>
  <c r="AJ13" i="18"/>
  <c r="AJ16" i="18"/>
  <c r="AJ17" i="18"/>
  <c r="AJ18" i="18"/>
  <c r="AJ15" i="18"/>
  <c r="AJ19" i="18"/>
  <c r="D30" i="18"/>
  <c r="F30" i="18" s="1"/>
  <c r="D32" i="18"/>
  <c r="F32" i="18" s="1"/>
  <c r="D36" i="18"/>
  <c r="F36" i="18" s="1"/>
  <c r="D34" i="18"/>
  <c r="F34" i="18" s="1"/>
  <c r="U31" i="16"/>
  <c r="V27" i="16"/>
  <c r="U27" i="16" s="1"/>
  <c r="V28" i="16"/>
  <c r="U28" i="16" s="1"/>
  <c r="U29" i="16"/>
  <c r="V19" i="16"/>
  <c r="U19" i="16" s="1"/>
  <c r="V20" i="16"/>
  <c r="U20" i="16" s="1"/>
  <c r="V21" i="16"/>
  <c r="U21" i="16" s="1"/>
  <c r="V16" i="16"/>
  <c r="U16" i="16" s="1"/>
  <c r="V17" i="16"/>
  <c r="U17" i="16" s="1"/>
  <c r="V18" i="16"/>
  <c r="U18" i="16" s="1"/>
  <c r="F23" i="18" l="1"/>
  <c r="V23" i="18"/>
  <c r="D17" i="17"/>
  <c r="D47" i="17" s="1"/>
  <c r="F47" i="17" s="1"/>
  <c r="AB40" i="11"/>
  <c r="Q40" i="11"/>
  <c r="Q39" i="11"/>
  <c r="D11" i="17" l="1"/>
  <c r="D12" i="17"/>
  <c r="D30" i="17" s="1"/>
  <c r="F30" i="17" s="1"/>
  <c r="D13" i="17"/>
  <c r="D31" i="17" s="1"/>
  <c r="F31" i="17" s="1"/>
  <c r="D14" i="17"/>
  <c r="D32" i="17" s="1"/>
  <c r="F32" i="17" s="1"/>
  <c r="D15" i="17"/>
  <c r="D33" i="17" s="1"/>
  <c r="F33" i="17" s="1"/>
  <c r="D16" i="17"/>
  <c r="D35" i="17"/>
  <c r="F35" i="17" s="1"/>
  <c r="D18" i="17"/>
  <c r="D19" i="17"/>
  <c r="D20" i="17"/>
  <c r="AN11" i="17"/>
  <c r="V23" i="17" s="1"/>
  <c r="D38" i="17" l="1"/>
  <c r="F38" i="17" s="1"/>
  <c r="D50" i="17"/>
  <c r="F50" i="17" s="1"/>
  <c r="D34" i="17"/>
  <c r="F34" i="17" s="1"/>
  <c r="D46" i="17"/>
  <c r="F46" i="17" s="1"/>
  <c r="D36" i="17"/>
  <c r="F36" i="17" s="1"/>
  <c r="D48" i="17"/>
  <c r="F48" i="17" s="1"/>
  <c r="D37" i="17"/>
  <c r="F37" i="17" s="1"/>
  <c r="D49" i="17"/>
  <c r="F49" i="17" s="1"/>
  <c r="AL13" i="16"/>
  <c r="AJ11" i="17"/>
  <c r="F23" i="17" s="1"/>
  <c r="D42" i="17"/>
  <c r="F42" i="17" s="1"/>
  <c r="D29" i="17"/>
  <c r="F29" i="17" s="1"/>
  <c r="D41" i="17"/>
  <c r="F41" i="17" s="1"/>
  <c r="D45" i="17"/>
  <c r="F45" i="17" s="1"/>
  <c r="D44" i="17"/>
  <c r="F44" i="17" s="1"/>
  <c r="D43" i="17"/>
  <c r="F43" i="17" s="1"/>
  <c r="AL24" i="16" l="1"/>
  <c r="V15" i="16" l="1"/>
  <c r="U15" i="16" s="1"/>
  <c r="U22" i="16"/>
  <c r="V24" i="16"/>
  <c r="U24" i="16" s="1"/>
  <c r="V25" i="16"/>
  <c r="U25" i="16" s="1"/>
  <c r="AU82" i="16" l="1"/>
  <c r="AP82" i="16"/>
  <c r="AK82" i="16"/>
  <c r="AC82" i="16"/>
  <c r="X82" i="16"/>
  <c r="S82" i="16"/>
  <c r="K82" i="16"/>
  <c r="AU81" i="16"/>
  <c r="AP81" i="16"/>
  <c r="AK81" i="16"/>
  <c r="AC81" i="16"/>
  <c r="X81" i="16"/>
  <c r="S81" i="16"/>
  <c r="K81" i="16"/>
  <c r="K79" i="16"/>
  <c r="M60" i="16"/>
  <c r="M59" i="16"/>
  <c r="K78" i="16"/>
  <c r="AI15" i="13"/>
  <c r="D43" i="16"/>
  <c r="D44" i="16"/>
  <c r="D45" i="16"/>
  <c r="D46" i="16"/>
  <c r="D36" i="16"/>
  <c r="D37" i="16"/>
  <c r="D38" i="16"/>
  <c r="D39" i="16"/>
  <c r="D40" i="16"/>
  <c r="D41" i="16"/>
  <c r="V14" i="16"/>
  <c r="AU15" i="13" l="1"/>
  <c r="BC15" i="13"/>
  <c r="N18" i="13" s="1"/>
  <c r="V13" i="16"/>
  <c r="V26" i="16"/>
  <c r="U26" i="16" s="1"/>
  <c r="O36" i="13" l="1"/>
  <c r="D13" i="16"/>
  <c r="AK83" i="13" l="1"/>
  <c r="M36" i="16"/>
  <c r="D65" i="13"/>
  <c r="M37" i="27" l="1"/>
  <c r="M37" i="16"/>
  <c r="Q41" i="16"/>
  <c r="AO83" i="13"/>
  <c r="AO93" i="13"/>
  <c r="Q40" i="16"/>
  <c r="AO82" i="13"/>
  <c r="Q39" i="16"/>
  <c r="U33" i="16"/>
  <c r="Q37" i="27" l="1"/>
  <c r="AL72" i="27"/>
  <c r="AL74" i="27" s="1"/>
  <c r="M48" i="27"/>
  <c r="AL72" i="16"/>
  <c r="Q36" i="16"/>
  <c r="Q37" i="16"/>
  <c r="Q38" i="16"/>
  <c r="BC48" i="27" l="1"/>
  <c r="X48" i="27"/>
  <c r="BC13" i="27"/>
  <c r="BC48" i="16"/>
  <c r="X48" i="16"/>
  <c r="Q37" i="11"/>
  <c r="Q35" i="11"/>
  <c r="Z33" i="11"/>
  <c r="R33" i="11"/>
  <c r="Q31" i="11"/>
  <c r="Q30" i="11"/>
  <c r="Q28" i="11"/>
  <c r="Q27" i="11"/>
  <c r="AB48" i="27" l="1"/>
  <c r="Q71" i="27" s="1"/>
  <c r="Q70" i="27"/>
  <c r="Q25" i="11"/>
  <c r="O27" i="26"/>
  <c r="X36" i="27"/>
  <c r="AB36" i="27" s="1"/>
  <c r="X46" i="27"/>
  <c r="AB46" i="27" s="1"/>
  <c r="X22" i="27"/>
  <c r="AB22" i="27" s="1"/>
  <c r="X15" i="27"/>
  <c r="AB15" i="27" s="1"/>
  <c r="X13" i="27"/>
  <c r="AB13" i="27" s="1"/>
  <c r="X19" i="27"/>
  <c r="AB19" i="27" s="1"/>
  <c r="X25" i="27"/>
  <c r="AB25" i="27" s="1"/>
  <c r="X8" i="27"/>
  <c r="AB8" i="27" s="1"/>
  <c r="X43" i="27"/>
  <c r="AB43" i="27" s="1"/>
  <c r="X38" i="27"/>
  <c r="AB38" i="27" s="1"/>
  <c r="X27" i="27"/>
  <c r="AB27" i="27" s="1"/>
  <c r="X24" i="27"/>
  <c r="AB24" i="27" s="1"/>
  <c r="X16" i="27"/>
  <c r="AB16" i="27" s="1"/>
  <c r="X39" i="27"/>
  <c r="AB39" i="27" s="1"/>
  <c r="X29" i="27"/>
  <c r="AB29" i="27" s="1"/>
  <c r="X20" i="27"/>
  <c r="AB20" i="27" s="1"/>
  <c r="X45" i="27"/>
  <c r="AB45" i="27" s="1"/>
  <c r="X14" i="27"/>
  <c r="AB14" i="27" s="1"/>
  <c r="X32" i="27"/>
  <c r="AB32" i="27" s="1"/>
  <c r="X30" i="27"/>
  <c r="AB30" i="27" s="1"/>
  <c r="X17" i="27"/>
  <c r="AB17" i="27" s="1"/>
  <c r="X18" i="27"/>
  <c r="AB18" i="27" s="1"/>
  <c r="X26" i="27"/>
  <c r="AB26" i="27" s="1"/>
  <c r="X44" i="27"/>
  <c r="AB44" i="27" s="1"/>
  <c r="X40" i="27"/>
  <c r="AB40" i="27" s="1"/>
  <c r="X31" i="27"/>
  <c r="AB31" i="27" s="1"/>
  <c r="X28" i="27"/>
  <c r="AB28" i="27" s="1"/>
  <c r="X21" i="27"/>
  <c r="AB21" i="27" s="1"/>
  <c r="X41" i="27"/>
  <c r="AB41" i="27" s="1"/>
  <c r="X33" i="27"/>
  <c r="AB33" i="27" s="1"/>
  <c r="X37" i="27"/>
  <c r="AB37" i="27" s="1"/>
  <c r="M48" i="16"/>
  <c r="O26" i="26" s="1"/>
  <c r="AL74" i="16"/>
  <c r="Q74" i="27" l="1"/>
  <c r="AS74" i="27" s="1"/>
  <c r="BC13" i="16"/>
  <c r="X39" i="16" s="1"/>
  <c r="AB39" i="16" s="1"/>
  <c r="AB48" i="16"/>
  <c r="O31" i="25"/>
  <c r="U13" i="16"/>
  <c r="X15" i="16" l="1"/>
  <c r="AB15" i="16" s="1"/>
  <c r="X14" i="16"/>
  <c r="AB14" i="16" s="1"/>
  <c r="X31" i="16"/>
  <c r="AB31" i="16" s="1"/>
  <c r="X30" i="16"/>
  <c r="AB30" i="16" s="1"/>
  <c r="X28" i="16"/>
  <c r="AB28" i="16" s="1"/>
  <c r="X25" i="16"/>
  <c r="AB25" i="16" s="1"/>
  <c r="X38" i="16"/>
  <c r="AB38" i="16" s="1"/>
  <c r="X32" i="16"/>
  <c r="AB32" i="16" s="1"/>
  <c r="X26" i="16"/>
  <c r="AB26" i="16" s="1"/>
  <c r="X20" i="16"/>
  <c r="AB20" i="16" s="1"/>
  <c r="X21" i="16"/>
  <c r="AB21" i="16" s="1"/>
  <c r="X41" i="16"/>
  <c r="AB41" i="16" s="1"/>
  <c r="X27" i="16"/>
  <c r="AB27" i="16" s="1"/>
  <c r="X24" i="16"/>
  <c r="AB24" i="16" s="1"/>
  <c r="X22" i="16"/>
  <c r="AB22" i="16" s="1"/>
  <c r="X33" i="16"/>
  <c r="AB33" i="16" s="1"/>
  <c r="X17" i="16"/>
  <c r="AB17" i="16" s="1"/>
  <c r="X37" i="16"/>
  <c r="AB37" i="16" s="1"/>
  <c r="X19" i="16"/>
  <c r="AB19" i="16" s="1"/>
  <c r="X16" i="16"/>
  <c r="AB16" i="16" s="1"/>
  <c r="X18" i="16"/>
  <c r="AB18" i="16" s="1"/>
  <c r="X29" i="16"/>
  <c r="AB29" i="16" s="1"/>
  <c r="X8" i="16"/>
  <c r="AB8" i="16" s="1"/>
  <c r="AB43" i="16"/>
  <c r="X44" i="16"/>
  <c r="AB44" i="16" s="1"/>
  <c r="X45" i="16"/>
  <c r="AB45" i="16" s="1"/>
  <c r="X46" i="16"/>
  <c r="AB46" i="16" s="1"/>
  <c r="X40" i="16"/>
  <c r="AB40" i="16" s="1"/>
  <c r="X13" i="16"/>
  <c r="AB13" i="16" s="1"/>
  <c r="X36" i="16"/>
  <c r="AB36" i="16" s="1"/>
  <c r="U14" i="16"/>
  <c r="Q70" i="16" l="1"/>
  <c r="Q71" i="16"/>
  <c r="O32" i="25"/>
  <c r="Q74" i="16" l="1"/>
  <c r="AS7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user</author>
  </authors>
  <commentList>
    <comment ref="AG2" authorId="0" shapeId="0" xr:uid="{92A4E837-9483-4B7E-BC56-0C9DF0A004D4}">
      <text>
        <r>
          <rPr>
            <b/>
            <sz val="9"/>
            <color indexed="81"/>
            <rFont val="游ゴシック"/>
            <family val="3"/>
            <charset val="128"/>
          </rPr>
          <t>数字のみ記入してください。（ハイフンは自動で入力されます）</t>
        </r>
      </text>
    </comment>
    <comment ref="F3" authorId="1" shapeId="0" xr:uid="{4F06CF28-1610-4181-B83F-2D8FEE3A68E0}">
      <text>
        <r>
          <rPr>
            <b/>
            <sz val="9"/>
            <color indexed="81"/>
            <rFont val="游ゴシック"/>
            <family val="3"/>
            <charset val="128"/>
          </rPr>
          <t>事業所様にて申請に必要な内部決裁の際に文書番号を取得されていれば記入してください。</t>
        </r>
      </text>
    </comment>
    <comment ref="AG3" authorId="0" shapeId="0" xr:uid="{AC0D1597-5F2D-4DDF-A7B2-D5AAB06722F1}">
      <text>
        <r>
          <rPr>
            <b/>
            <sz val="9"/>
            <color indexed="81"/>
            <rFont val="游ゴシック"/>
            <family val="3"/>
            <charset val="128"/>
          </rPr>
          <t>補助金受け取り口座に係る情報を記入してください。「個人口座へは原則送金不可」</t>
        </r>
      </text>
    </comment>
    <comment ref="T15" authorId="1" shapeId="0" xr:uid="{498BCC5C-78AF-48E6-B203-D400CFC688C8}">
      <text>
        <r>
          <rPr>
            <b/>
            <sz val="9"/>
            <color indexed="81"/>
            <rFont val="游ゴシック"/>
            <family val="3"/>
            <charset val="128"/>
          </rPr>
          <t>0の場合は空白にせず、0と記入してください。</t>
        </r>
      </text>
    </comment>
    <comment ref="K22" authorId="0" shapeId="0" xr:uid="{74060B5A-177C-4484-8D9D-0B654FB66910}">
      <text>
        <r>
          <rPr>
            <b/>
            <sz val="9"/>
            <color indexed="81"/>
            <rFont val="游ゴシック"/>
            <family val="3"/>
            <charset val="128"/>
          </rPr>
          <t>数字のみ記入してください。</t>
        </r>
      </text>
    </comment>
    <comment ref="U38" authorId="1" shapeId="0" xr:uid="{2ACE53AD-286F-4EA8-9885-50B5A8B215A0}">
      <text>
        <r>
          <rPr>
            <b/>
            <sz val="9"/>
            <color indexed="81"/>
            <rFont val="游ゴシック"/>
            <family val="3"/>
            <charset val="128"/>
          </rPr>
          <t>日付を西暦で記入してください。
例）2026/1/1
→（表示）令和8年1月1日</t>
        </r>
      </text>
    </comment>
    <comment ref="BB38" authorId="1" shapeId="0" xr:uid="{5FD353DB-2514-4E85-B2AB-1F784CD7C766}">
      <text>
        <r>
          <rPr>
            <b/>
            <sz val="9"/>
            <color indexed="81"/>
            <rFont val="游ゴシック"/>
            <family val="3"/>
            <charset val="128"/>
          </rPr>
          <t>求人を掲載したホームページのURLまたは添付したファイルのファイル名を記入してください。</t>
        </r>
      </text>
    </comment>
    <comment ref="AH39" authorId="0" shapeId="0" xr:uid="{0159EEA5-9D67-4FDA-B427-F5A12FE178CE}">
      <text>
        <r>
          <rPr>
            <b/>
            <sz val="9"/>
            <color indexed="81"/>
            <rFont val="游ゴシック"/>
            <family val="3"/>
            <charset val="128"/>
          </rPr>
          <t>数字のみ記入してください。</t>
        </r>
      </text>
    </comment>
    <comment ref="D51" authorId="1" shapeId="0" xr:uid="{707654DC-1305-473F-B0C6-29908FC74BF7}">
      <text>
        <r>
          <rPr>
            <b/>
            <sz val="9"/>
            <color indexed="81"/>
            <rFont val="游ゴシック"/>
            <family val="3"/>
            <charset val="128"/>
          </rPr>
          <t>雇用した対象職員の氏名をフルネームで記入してください。</t>
        </r>
      </text>
    </comment>
    <comment ref="M51" authorId="1" shapeId="0" xr:uid="{E136C88C-F70B-488A-BDD1-ACE9FF419AED}">
      <text>
        <r>
          <rPr>
            <b/>
            <sz val="9"/>
            <color indexed="81"/>
            <rFont val="游ゴシック"/>
            <family val="3"/>
            <charset val="128"/>
          </rPr>
          <t>雇用契約書等の雇用開始日を西暦で記入してください。
例）2026/1/1→（表示）令和8年1月1日
※年度内（令和8年3月31日）に雇用していること</t>
        </r>
      </text>
    </comment>
    <comment ref="U51" authorId="1" shapeId="0" xr:uid="{E7E84B3C-21C9-45A0-BEED-C618B9762410}">
      <text>
        <r>
          <rPr>
            <b/>
            <sz val="9"/>
            <color indexed="81"/>
            <rFont val="游ゴシック"/>
            <family val="3"/>
            <charset val="128"/>
          </rPr>
          <t>数字のみ記入してください。</t>
        </r>
      </text>
    </comment>
    <comment ref="R64" authorId="1" shapeId="0" xr:uid="{915CEEC9-0C8B-4A92-B851-57509CFC303F}">
      <text>
        <r>
          <rPr>
            <b/>
            <sz val="9"/>
            <color indexed="81"/>
            <rFont val="游ゴシック"/>
            <family val="3"/>
            <charset val="128"/>
          </rPr>
          <t>採用できなかった場合のみ、記入してください。</t>
        </r>
      </text>
    </comment>
    <comment ref="B78" authorId="0" shapeId="0" xr:uid="{67B1616A-B86D-4276-B2DF-1AF1A7A54ABC}">
      <text>
        <r>
          <rPr>
            <b/>
            <sz val="9"/>
            <color indexed="81"/>
            <rFont val="游ゴシック"/>
            <family val="3"/>
            <charset val="128"/>
          </rPr>
          <t>※注意
参加報告書、開催報告書の作成が別途必要となります。</t>
        </r>
      </text>
    </comment>
    <comment ref="AC81" authorId="0" shapeId="0" xr:uid="{2F310384-2C83-4381-8E7A-FB71B8A2CF82}">
      <text>
        <r>
          <rPr>
            <b/>
            <sz val="9"/>
            <color indexed="81"/>
            <rFont val="游ゴシック"/>
            <family val="3"/>
            <charset val="128"/>
          </rPr>
          <t>金額入力欄には数字のみ記入してください。</t>
        </r>
      </text>
    </comment>
    <comment ref="BA81" authorId="1" shapeId="0" xr:uid="{5FC4A550-9DCA-4569-86E5-3D6D0FE6613B}">
      <text>
        <r>
          <rPr>
            <b/>
            <sz val="9"/>
            <color indexed="81"/>
            <rFont val="游ゴシック"/>
            <family val="3"/>
            <charset val="128"/>
          </rPr>
          <t>参加者１名に対して１行記入してください。</t>
        </r>
      </text>
    </comment>
    <comment ref="L100" authorId="1" shapeId="0" xr:uid="{CA922868-D128-49E1-9F61-33888BC526BA}">
      <text>
        <r>
          <rPr>
            <b/>
            <sz val="9"/>
            <color indexed="81"/>
            <rFont val="游ゴシック"/>
            <family val="3"/>
            <charset val="128"/>
          </rPr>
          <t>公募申請時　成果・効果調書【様式３】を参考に申請される費目について総合的にご記入ください。</t>
        </r>
      </text>
    </comment>
    <comment ref="C110" authorId="1" shapeId="0" xr:uid="{3E46513A-3E7A-45AC-8E01-40336F340F92}">
      <text>
        <r>
          <rPr>
            <b/>
            <sz val="9"/>
            <color indexed="81"/>
            <rFont val="游ゴシック"/>
            <family val="3"/>
            <charset val="128"/>
          </rPr>
          <t>郵便番号と住所を全て記入してください。</t>
        </r>
      </text>
    </comment>
    <comment ref="K111" authorId="1" shapeId="0" xr:uid="{CCAE02B0-BB24-4D47-B93F-AF802F700B31}">
      <text>
        <r>
          <rPr>
            <b/>
            <sz val="9"/>
            <color indexed="81"/>
            <rFont val="游ゴシック"/>
            <family val="3"/>
            <charset val="128"/>
          </rPr>
          <t>所属がなければ施設名を記入してください。</t>
        </r>
      </text>
    </comment>
    <comment ref="AP111" authorId="1" shapeId="0" xr:uid="{5C0DF06C-2704-4109-B0CF-86C43D9E6289}">
      <text>
        <r>
          <rPr>
            <b/>
            <sz val="9"/>
            <color indexed="81"/>
            <rFont val="游ゴシック"/>
            <family val="3"/>
            <charset val="128"/>
          </rPr>
          <t>FAXがない場合は入力不要です。</t>
        </r>
      </text>
    </comment>
    <comment ref="C112" authorId="1" shapeId="0" xr:uid="{AEB3A317-2BAA-43CE-BF60-D330689ABCA9}">
      <text>
        <r>
          <rPr>
            <b/>
            <sz val="9"/>
            <color indexed="81"/>
            <rFont val="游ゴシック"/>
            <family val="3"/>
            <charset val="128"/>
          </rPr>
          <t>担当者が1名しかいない場合は1名のみ記入してください。</t>
        </r>
      </text>
    </comment>
    <comment ref="R117" authorId="1" shapeId="0" xr:uid="{DE7C4AAD-45D4-4DAE-A8F5-7119289E46C3}">
      <text>
        <r>
          <rPr>
            <b/>
            <sz val="9"/>
            <color indexed="81"/>
            <rFont val="游ゴシック"/>
            <family val="3"/>
            <charset val="128"/>
          </rPr>
          <t>メールアドレスではなく電話番号を記入してください。</t>
        </r>
      </text>
    </comment>
    <comment ref="W121" authorId="1" shapeId="0" xr:uid="{03DD352B-90E2-4D4D-BBB6-1F334F000390}">
      <text>
        <r>
          <rPr>
            <b/>
            <sz val="9"/>
            <color indexed="81"/>
            <rFont val="游ゴシック"/>
            <family val="3"/>
            <charset val="128"/>
          </rPr>
          <t>求人情報発信費の就職情報掲載等の検収を行った日、検収員情報を記入してください。
検収日がない場合には、求人広告等申請に対しては、「掲載終了日」
パンフレット等の制作物に対しては、「納品日」を記入してください。
※複数申請がある場合は、一番最後の日付（検収日、掲載終了日、納品日）を記入してください。</t>
        </r>
      </text>
    </comment>
    <comment ref="W126" authorId="1" shapeId="0" xr:uid="{20D34636-D0EF-459E-A33D-7A771ECB775B}">
      <text>
        <r>
          <rPr>
            <b/>
            <sz val="9"/>
            <color indexed="81"/>
            <rFont val="游ゴシック"/>
            <family val="3"/>
            <charset val="128"/>
          </rPr>
          <t>職業紹介等に係る検収員情報を記入してください。
※検収日は雇用開始日となるので自動反映されます。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car_mg2@d.frontier-di.co.jp</author>
  </authors>
  <commentList>
    <comment ref="Z2" authorId="0" shapeId="0" xr:uid="{00000000-0006-0000-0300-000001000000}">
      <text>
        <r>
          <rPr>
            <b/>
            <sz val="9"/>
            <color indexed="81"/>
            <rFont val="游ゴシック"/>
            <family val="3"/>
            <charset val="128"/>
          </rPr>
          <t>空欄でお願い致します。</t>
        </r>
      </text>
    </comment>
  </commentList>
</comments>
</file>

<file path=xl/sharedStrings.xml><?xml version="1.0" encoding="utf-8"?>
<sst xmlns="http://schemas.openxmlformats.org/spreadsheetml/2006/main" count="626" uniqueCount="318">
  <si>
    <t>【入力シート】在宅療養環境整備事業　★継続経費（令和８年３月事業実施の場合）</t>
    <rPh sb="1" eb="3">
      <t>ニュウリョク</t>
    </rPh>
    <rPh sb="7" eb="11">
      <t>ザイタクリョウヨウ</t>
    </rPh>
    <rPh sb="19" eb="21">
      <t>ケイゾク</t>
    </rPh>
    <rPh sb="21" eb="23">
      <t>ケイヒ</t>
    </rPh>
    <rPh sb="24" eb="26">
      <t>レイワ</t>
    </rPh>
    <rPh sb="27" eb="28">
      <t>ネン</t>
    </rPh>
    <rPh sb="29" eb="30">
      <t>ツキ</t>
    </rPh>
    <rPh sb="30" eb="32">
      <t>ジギョウ</t>
    </rPh>
    <rPh sb="32" eb="34">
      <t>ジッシ</t>
    </rPh>
    <rPh sb="35" eb="37">
      <t>バアイ</t>
    </rPh>
    <phoneticPr fontId="6"/>
  </si>
  <si>
    <t>郵便番号</t>
    <rPh sb="0" eb="2">
      <t>ユウビン</t>
    </rPh>
    <rPh sb="2" eb="4">
      <t>バンゴウ</t>
    </rPh>
    <phoneticPr fontId="6"/>
  </si>
  <si>
    <t>100-8918</t>
  </si>
  <si>
    <t>文書番号</t>
    <rPh sb="0" eb="2">
      <t>ブンショ</t>
    </rPh>
    <rPh sb="2" eb="4">
      <t>バンゴウ</t>
    </rPh>
    <phoneticPr fontId="6"/>
  </si>
  <si>
    <t>受取人住所</t>
    <rPh sb="0" eb="2">
      <t>ウケトリ</t>
    </rPh>
    <rPh sb="2" eb="3">
      <t>ニン</t>
    </rPh>
    <rPh sb="3" eb="5">
      <t>ジュウショ</t>
    </rPh>
    <phoneticPr fontId="6"/>
  </si>
  <si>
    <t>住所</t>
    <rPh sb="0" eb="2">
      <t>ジュウショ</t>
    </rPh>
    <phoneticPr fontId="6"/>
  </si>
  <si>
    <t>東京都千代田区霞が関2-1-3</t>
    <rPh sb="0" eb="3">
      <t>トウキョウト</t>
    </rPh>
    <rPh sb="3" eb="7">
      <t>チヨダク</t>
    </rPh>
    <rPh sb="7" eb="8">
      <t>カスミ</t>
    </rPh>
    <rPh sb="9" eb="10">
      <t>セキ</t>
    </rPh>
    <phoneticPr fontId="6"/>
  </si>
  <si>
    <t>申請日</t>
    <rPh sb="0" eb="3">
      <t>シンセイビ</t>
    </rPh>
    <phoneticPr fontId="6"/>
  </si>
  <si>
    <t>ﾌﾘｶﾞﾅ</t>
  </si>
  <si>
    <t>ﾄｳｷｮｳﾄﾁﾖﾀﾞｸｶｽﾐｶﾞｾｷ</t>
  </si>
  <si>
    <t>口座名義人</t>
    <rPh sb="0" eb="2">
      <t>コウザ</t>
    </rPh>
    <rPh sb="2" eb="5">
      <t>メイギニン</t>
    </rPh>
    <phoneticPr fontId="6"/>
  </si>
  <si>
    <t>氏名</t>
    <rPh sb="0" eb="2">
      <t>シメイ</t>
    </rPh>
    <phoneticPr fontId="6"/>
  </si>
  <si>
    <t>社会福祉法人国交会 重度訪問介護サービス〇〇〇〇 理事長 国土 太郎</t>
    <rPh sb="0" eb="2">
      <t>シャカイ</t>
    </rPh>
    <rPh sb="2" eb="4">
      <t>フクシ</t>
    </rPh>
    <rPh sb="4" eb="6">
      <t>ホウジン</t>
    </rPh>
    <rPh sb="6" eb="8">
      <t>コッコウ</t>
    </rPh>
    <rPh sb="8" eb="9">
      <t>カイ</t>
    </rPh>
    <rPh sb="10" eb="12">
      <t>ジュウド</t>
    </rPh>
    <rPh sb="12" eb="14">
      <t>ホウモン</t>
    </rPh>
    <rPh sb="14" eb="16">
      <t>カイゴ</t>
    </rPh>
    <rPh sb="25" eb="28">
      <t>リジチョウ</t>
    </rPh>
    <rPh sb="29" eb="31">
      <t>コクド</t>
    </rPh>
    <rPh sb="32" eb="34">
      <t>タロウ</t>
    </rPh>
    <phoneticPr fontId="6"/>
  </si>
  <si>
    <t>法人・施設名</t>
    <rPh sb="0" eb="2">
      <t>ホウジン</t>
    </rPh>
    <rPh sb="3" eb="5">
      <t>シセツ</t>
    </rPh>
    <rPh sb="5" eb="6">
      <t>メイ</t>
    </rPh>
    <phoneticPr fontId="6"/>
  </si>
  <si>
    <t>社会福祉法人国交会 重度訪問介護サービス〇〇〇〇</t>
    <rPh sb="2" eb="4">
      <t>フクシ</t>
    </rPh>
    <rPh sb="10" eb="12">
      <t>ジュウド</t>
    </rPh>
    <rPh sb="12" eb="14">
      <t>ホウモン</t>
    </rPh>
    <rPh sb="14" eb="16">
      <t>カイゴ</t>
    </rPh>
    <phoneticPr fontId="6"/>
  </si>
  <si>
    <t>ｼｬｶｲﾌｸｼﾎｳｼﾞﾝｺｯｺｳｶｲ ｼﾞｭｳﾄﾞﾎｳﾓﾝｶｲｺﾞｻｰﾋﾞｽﾏﾙﾏﾙﾏﾙﾏﾙ ﾘｼﾞﾁｮｳ ｺｸﾄﾞ ﾀﾛｳ</t>
    <phoneticPr fontId="8"/>
  </si>
  <si>
    <t>代表者役職・名前</t>
    <rPh sb="0" eb="3">
      <t>ダイヒョウシャ</t>
    </rPh>
    <rPh sb="3" eb="5">
      <t>ヤクショク</t>
    </rPh>
    <rPh sb="6" eb="7">
      <t>メイ</t>
    </rPh>
    <rPh sb="7" eb="8">
      <t>マエ</t>
    </rPh>
    <phoneticPr fontId="6"/>
  </si>
  <si>
    <t>理事長　国土　太郎</t>
    <rPh sb="0" eb="3">
      <t>リジチョウ</t>
    </rPh>
    <rPh sb="4" eb="6">
      <t>コクド</t>
    </rPh>
    <rPh sb="7" eb="9">
      <t>タロウ</t>
    </rPh>
    <phoneticPr fontId="6"/>
  </si>
  <si>
    <t>振込先金融機関</t>
    <rPh sb="0" eb="3">
      <t>フリコミサキ</t>
    </rPh>
    <rPh sb="3" eb="5">
      <t>キンユウ</t>
    </rPh>
    <rPh sb="5" eb="7">
      <t>キカン</t>
    </rPh>
    <phoneticPr fontId="6"/>
  </si>
  <si>
    <t>国土交通銀行</t>
    <rPh sb="0" eb="2">
      <t>コクド</t>
    </rPh>
    <rPh sb="2" eb="4">
      <t>コウツウ</t>
    </rPh>
    <rPh sb="4" eb="6">
      <t>ギンコウ</t>
    </rPh>
    <phoneticPr fontId="6"/>
  </si>
  <si>
    <t>金融機関コード</t>
    <rPh sb="0" eb="4">
      <t>キンユウキカン</t>
    </rPh>
    <phoneticPr fontId="6"/>
  </si>
  <si>
    <t>1234</t>
    <phoneticPr fontId="6"/>
  </si>
  <si>
    <t>支店</t>
    <rPh sb="0" eb="2">
      <t>シテン</t>
    </rPh>
    <phoneticPr fontId="6"/>
  </si>
  <si>
    <t>霞ヶ関支店</t>
    <rPh sb="0" eb="3">
      <t>カスミガセキ</t>
    </rPh>
    <rPh sb="3" eb="5">
      <t>シテン</t>
    </rPh>
    <phoneticPr fontId="6"/>
  </si>
  <si>
    <t>支店コード</t>
    <rPh sb="0" eb="2">
      <t>シテン</t>
    </rPh>
    <phoneticPr fontId="6"/>
  </si>
  <si>
    <t>123</t>
    <phoneticPr fontId="6"/>
  </si>
  <si>
    <t>預金種別</t>
    <rPh sb="0" eb="2">
      <t>ヨキン</t>
    </rPh>
    <rPh sb="2" eb="4">
      <t>シュベツ</t>
    </rPh>
    <phoneticPr fontId="6"/>
  </si>
  <si>
    <t>普通預金</t>
    <rPh sb="0" eb="2">
      <t>フツウ</t>
    </rPh>
    <rPh sb="2" eb="4">
      <t>ヨキン</t>
    </rPh>
    <phoneticPr fontId="6"/>
  </si>
  <si>
    <t>口座番号</t>
    <rPh sb="0" eb="2">
      <t>コウザ</t>
    </rPh>
    <rPh sb="2" eb="4">
      <t>バンゴウ</t>
    </rPh>
    <phoneticPr fontId="6"/>
  </si>
  <si>
    <t>0123456</t>
    <phoneticPr fontId="8"/>
  </si>
  <si>
    <t>税抜き申請・税込み申請の別</t>
    <rPh sb="0" eb="2">
      <t>ゼイヌ</t>
    </rPh>
    <rPh sb="3" eb="5">
      <t>シンセイ</t>
    </rPh>
    <rPh sb="6" eb="8">
      <t>ゼイコ</t>
    </rPh>
    <rPh sb="9" eb="11">
      <t>シンセイ</t>
    </rPh>
    <rPh sb="12" eb="13">
      <t>ベツ</t>
    </rPh>
    <phoneticPr fontId="6"/>
  </si>
  <si>
    <t>税抜き</t>
    <rPh sb="0" eb="2">
      <t>ゼイヌ</t>
    </rPh>
    <phoneticPr fontId="6"/>
  </si>
  <si>
    <t>補助限度額</t>
    <rPh sb="0" eb="2">
      <t>ホジョ</t>
    </rPh>
    <rPh sb="2" eb="5">
      <t>ゲンドガク</t>
    </rPh>
    <phoneticPr fontId="6"/>
  </si>
  <si>
    <t>税込み</t>
    <rPh sb="0" eb="2">
      <t>ゼイコ</t>
    </rPh>
    <phoneticPr fontId="6"/>
  </si>
  <si>
    <t>申請日時点における利用者の状況</t>
    <rPh sb="0" eb="5">
      <t>シンセイビジテン</t>
    </rPh>
    <rPh sb="9" eb="11">
      <t>リヨウ</t>
    </rPh>
    <rPh sb="11" eb="12">
      <t>シャ</t>
    </rPh>
    <rPh sb="13" eb="15">
      <t>ジョウキョウ</t>
    </rPh>
    <phoneticPr fontId="6"/>
  </si>
  <si>
    <t>定員</t>
    <rPh sb="0" eb="2">
      <t>テイイン</t>
    </rPh>
    <phoneticPr fontId="6"/>
  </si>
  <si>
    <t>名</t>
    <rPh sb="0" eb="1">
      <t>メイ</t>
    </rPh>
    <phoneticPr fontId="6"/>
  </si>
  <si>
    <t>総利用者数</t>
    <rPh sb="0" eb="1">
      <t>ソウ</t>
    </rPh>
    <rPh sb="1" eb="3">
      <t>リヨウ</t>
    </rPh>
    <rPh sb="3" eb="4">
      <t>シャ</t>
    </rPh>
    <rPh sb="4" eb="5">
      <t>スウ</t>
    </rPh>
    <phoneticPr fontId="6"/>
  </si>
  <si>
    <t>うち重度後遺障害者数（A）※</t>
    <rPh sb="2" eb="4">
      <t>ジュウド</t>
    </rPh>
    <rPh sb="4" eb="6">
      <t>コウイ</t>
    </rPh>
    <rPh sb="6" eb="9">
      <t>ショウガイシャ</t>
    </rPh>
    <rPh sb="9" eb="10">
      <t>スウ</t>
    </rPh>
    <phoneticPr fontId="6"/>
  </si>
  <si>
    <t>申請日以降具体的な利用の見込みがある重度後遺障害者数（B）※</t>
    <rPh sb="0" eb="3">
      <t>シンセイビ</t>
    </rPh>
    <rPh sb="3" eb="5">
      <t>イコウ</t>
    </rPh>
    <rPh sb="5" eb="8">
      <t>グタイテキ</t>
    </rPh>
    <rPh sb="9" eb="11">
      <t>リヨウ</t>
    </rPh>
    <rPh sb="12" eb="14">
      <t>ミコ</t>
    </rPh>
    <rPh sb="18" eb="25">
      <t>ジュウドコウイショウガイシャ</t>
    </rPh>
    <rPh sb="25" eb="26">
      <t>スウ</t>
    </rPh>
    <phoneticPr fontId="6"/>
  </si>
  <si>
    <t>令和7年度末時点の重度後遺障害者数（A＋B）※</t>
    <phoneticPr fontId="8"/>
  </si>
  <si>
    <t>重度後遺障害者の割合</t>
    <rPh sb="0" eb="7">
      <t>ジュウドコウイショウガイシャ</t>
    </rPh>
    <rPh sb="8" eb="10">
      <t>ワリアイ</t>
    </rPh>
    <phoneticPr fontId="6"/>
  </si>
  <si>
    <t>補助率</t>
    <rPh sb="0" eb="3">
      <t>ホジョリツ</t>
    </rPh>
    <phoneticPr fontId="6"/>
  </si>
  <si>
    <t>※当該事業における自動車事故被害者数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17" eb="18">
      <t>スウ</t>
    </rPh>
    <rPh sb="76" eb="78">
      <t>トウキュウ</t>
    </rPh>
    <rPh sb="78" eb="80">
      <t>ニンテイ</t>
    </rPh>
    <rPh sb="81" eb="82">
      <t>ウ</t>
    </rPh>
    <rPh sb="84" eb="85">
      <t>シャ</t>
    </rPh>
    <phoneticPr fontId="6"/>
  </si>
  <si>
    <t>（１）賃金改善費</t>
    <rPh sb="3" eb="5">
      <t>チンギン</t>
    </rPh>
    <rPh sb="5" eb="8">
      <t>カイゼンヒ</t>
    </rPh>
    <phoneticPr fontId="6"/>
  </si>
  <si>
    <t>交付申請額</t>
    <rPh sb="0" eb="2">
      <t>コウフ</t>
    </rPh>
    <rPh sb="2" eb="5">
      <t>シンセイガク</t>
    </rPh>
    <phoneticPr fontId="6"/>
  </si>
  <si>
    <t>対象職員数</t>
    <rPh sb="0" eb="2">
      <t>タイショウ</t>
    </rPh>
    <rPh sb="2" eb="5">
      <t>ショクインスウ</t>
    </rPh>
    <phoneticPr fontId="6"/>
  </si>
  <si>
    <t>賃金改善費補助申請額算出書</t>
    <rPh sb="0" eb="2">
      <t>チンギン</t>
    </rPh>
    <rPh sb="2" eb="5">
      <t>カイゼンヒ</t>
    </rPh>
    <phoneticPr fontId="6"/>
  </si>
  <si>
    <t>賃金改善費の総額(円)(1)</t>
    <phoneticPr fontId="6"/>
  </si>
  <si>
    <t>処遇改善加算等の総額(円)(2)</t>
    <phoneticPr fontId="6"/>
  </si>
  <si>
    <r>
      <t>補助対象経費</t>
    </r>
    <r>
      <rPr>
        <sz val="8"/>
        <color theme="1"/>
        <rFont val="游ゴシック"/>
        <family val="3"/>
        <charset val="128"/>
      </rPr>
      <t>（左記（１）－（２））</t>
    </r>
    <rPh sb="0" eb="2">
      <t>ホジョ</t>
    </rPh>
    <rPh sb="2" eb="4">
      <t>タイショウ</t>
    </rPh>
    <rPh sb="4" eb="6">
      <t>ケイヒ</t>
    </rPh>
    <phoneticPr fontId="6"/>
  </si>
  <si>
    <t>職員等処遇改善加算</t>
    <rPh sb="0" eb="9">
      <t>ショクイントウショグウカイゼンカサン</t>
    </rPh>
    <phoneticPr fontId="1"/>
  </si>
  <si>
    <t>（注）１．「賃金改善費の総額」は、厚生労働省所轄の介護職員処遇改善加算等の実績報告にて報告予定の
　　　　　「賃金改善所要額」のうち申請する施設単体かつ居宅介護、重度訪問介護サービスの見込み額を記入してください。
　　　２．「処遇改善加算等の総額」は、同実績報告にて報告予定の「令和7年度の加算の総額」のうち申請する施設単体かつ
　　　　　居宅介護、重度訪問介護サービスの見込み額を記入してください。
　　　　　既に支給を受けている国民健康保険団体連合会からの支給額および、未受領分は見込み額を合算して
　　　　　年度内の支給予定額を記入してください。
　　　３．自治体への処遇改善加算等の実績報告書を後日提出して頂きますが、金額超過が判明した場合には返還を求める事があります。</t>
    <phoneticPr fontId="8"/>
  </si>
  <si>
    <t>（２）求人情報発信費</t>
    <rPh sb="3" eb="10">
      <t>キュウジンジョウホウハッシンヒ</t>
    </rPh>
    <phoneticPr fontId="6"/>
  </si>
  <si>
    <t>イ　就職情報掲載料、新聞広告、パンフレット作成等を申請する場合</t>
    <phoneticPr fontId="6"/>
  </si>
  <si>
    <t>実施内容</t>
    <rPh sb="0" eb="2">
      <t>ジッシ</t>
    </rPh>
    <rPh sb="2" eb="4">
      <t>ナイヨウ</t>
    </rPh>
    <phoneticPr fontId="6"/>
  </si>
  <si>
    <t>実施時期</t>
    <rPh sb="0" eb="2">
      <t>ジッシ</t>
    </rPh>
    <rPh sb="2" eb="4">
      <t>ジキ</t>
    </rPh>
    <phoneticPr fontId="6"/>
  </si>
  <si>
    <t>掲載終了日または納品日</t>
    <rPh sb="0" eb="5">
      <t>ケイサイシュウリョウビ</t>
    </rPh>
    <rPh sb="8" eb="11">
      <t>ノウヒンビ</t>
    </rPh>
    <phoneticPr fontId="6"/>
  </si>
  <si>
    <t>数量</t>
    <rPh sb="0" eb="2">
      <t>スウリョウ</t>
    </rPh>
    <phoneticPr fontId="6"/>
  </si>
  <si>
    <t>金額（税抜）</t>
    <rPh sb="0" eb="2">
      <t>キンガク</t>
    </rPh>
    <rPh sb="3" eb="5">
      <t>ゼイヌ</t>
    </rPh>
    <phoneticPr fontId="6"/>
  </si>
  <si>
    <t>消費税額</t>
    <rPh sb="0" eb="3">
      <t>ショウヒゼイ</t>
    </rPh>
    <rPh sb="3" eb="4">
      <t>ガク</t>
    </rPh>
    <phoneticPr fontId="6"/>
  </si>
  <si>
    <t>金額（税込）</t>
    <rPh sb="0" eb="2">
      <t>キンガク</t>
    </rPh>
    <rPh sb="3" eb="5">
      <t>ゼイコ</t>
    </rPh>
    <phoneticPr fontId="11"/>
  </si>
  <si>
    <t>運営会社名</t>
    <phoneticPr fontId="11"/>
  </si>
  <si>
    <t>サイトURL及び成果物の名称</t>
    <rPh sb="6" eb="7">
      <t>オヨ</t>
    </rPh>
    <rPh sb="8" eb="11">
      <t>セイカブツ</t>
    </rPh>
    <rPh sb="12" eb="14">
      <t>メイショウ</t>
    </rPh>
    <phoneticPr fontId="11"/>
  </si>
  <si>
    <t>大手就職情報サイト○○○掲載</t>
    <rPh sb="0" eb="2">
      <t>オオテ</t>
    </rPh>
    <rPh sb="2" eb="4">
      <t>シュウショク</t>
    </rPh>
    <rPh sb="4" eb="6">
      <t>ジョウホウ</t>
    </rPh>
    <rPh sb="12" eb="14">
      <t>ケイサイ</t>
    </rPh>
    <phoneticPr fontId="6"/>
  </si>
  <si>
    <t>令和7年12月～令和8年2月</t>
    <phoneticPr fontId="8"/>
  </si>
  <si>
    <t>○○○(株)</t>
    <rPh sb="3" eb="6">
      <t>カブ</t>
    </rPh>
    <phoneticPr fontId="11"/>
  </si>
  <si>
    <t>XX/XXXX.XX</t>
  </si>
  <si>
    <t>パンフレットの作成</t>
    <rPh sb="7" eb="9">
      <t>サクセイ</t>
    </rPh>
    <phoneticPr fontId="6"/>
  </si>
  <si>
    <t>令和8年1月</t>
    <phoneticPr fontId="8"/>
  </si>
  <si>
    <t>職員募集！</t>
    <rPh sb="0" eb="2">
      <t>ショクイン</t>
    </rPh>
    <rPh sb="2" eb="4">
      <t>ボシュウ</t>
    </rPh>
    <phoneticPr fontId="11"/>
  </si>
  <si>
    <t>チラシ作成</t>
    <rPh sb="3" eb="5">
      <t>サクセイ</t>
    </rPh>
    <phoneticPr fontId="6"/>
  </si>
  <si>
    <t>令和8年2月</t>
    <phoneticPr fontId="8"/>
  </si>
  <si>
    <t>ロ　職業紹介手数料、採用課金型求人掲載料を申請する場合</t>
    <rPh sb="17" eb="20">
      <t>ケイサイリョウ</t>
    </rPh>
    <rPh sb="21" eb="23">
      <t>シンセイ</t>
    </rPh>
    <rPh sb="25" eb="27">
      <t>バアイ</t>
    </rPh>
    <phoneticPr fontId="6"/>
  </si>
  <si>
    <t>対象職員</t>
    <rPh sb="0" eb="2">
      <t>タイショウ</t>
    </rPh>
    <rPh sb="2" eb="4">
      <t>ショクイン</t>
    </rPh>
    <phoneticPr fontId="11"/>
  </si>
  <si>
    <t>雇用形態</t>
    <rPh sb="0" eb="2">
      <t>コヨウ</t>
    </rPh>
    <rPh sb="2" eb="4">
      <t>ケイタイ</t>
    </rPh>
    <phoneticPr fontId="11"/>
  </si>
  <si>
    <t>雇用開始日</t>
    <rPh sb="0" eb="5">
      <t>コヨウカイシビ</t>
    </rPh>
    <phoneticPr fontId="11"/>
  </si>
  <si>
    <t>紹介手数料（税抜）</t>
    <rPh sb="0" eb="5">
      <t>ショウカイテスウリョウ</t>
    </rPh>
    <rPh sb="6" eb="8">
      <t>ゼイヌ</t>
    </rPh>
    <phoneticPr fontId="6"/>
  </si>
  <si>
    <t>紹介会社名</t>
    <rPh sb="0" eb="2">
      <t>ショウカイ</t>
    </rPh>
    <rPh sb="2" eb="4">
      <t>ガイシャ</t>
    </rPh>
    <rPh sb="4" eb="5">
      <t>メイ</t>
    </rPh>
    <phoneticPr fontId="11"/>
  </si>
  <si>
    <t>田中太郎</t>
    <rPh sb="0" eb="4">
      <t>タナカタロウ</t>
    </rPh>
    <phoneticPr fontId="6"/>
  </si>
  <si>
    <t>正社員</t>
    <rPh sb="0" eb="3">
      <t>セイシャイン</t>
    </rPh>
    <phoneticPr fontId="11"/>
  </si>
  <si>
    <t>田中次郎</t>
    <rPh sb="0" eb="4">
      <t>タナカジロウ</t>
    </rPh>
    <phoneticPr fontId="8"/>
  </si>
  <si>
    <t>パート</t>
  </si>
  <si>
    <t>田中三郎</t>
    <rPh sb="0" eb="4">
      <t>タナカサブロウ</t>
    </rPh>
    <phoneticPr fontId="6"/>
  </si>
  <si>
    <t>求人情報発信費により得られた成果</t>
    <rPh sb="0" eb="2">
      <t>キュウジン</t>
    </rPh>
    <rPh sb="2" eb="4">
      <t>ジョウホウ</t>
    </rPh>
    <rPh sb="4" eb="6">
      <t>ハッシン</t>
    </rPh>
    <rPh sb="6" eb="7">
      <t>ヒ</t>
    </rPh>
    <rPh sb="10" eb="11">
      <t>エ</t>
    </rPh>
    <rPh sb="14" eb="16">
      <t>セイカ</t>
    </rPh>
    <phoneticPr fontId="6"/>
  </si>
  <si>
    <t>採用出来た人数</t>
    <rPh sb="0" eb="2">
      <t>サイヨウ</t>
    </rPh>
    <rPh sb="2" eb="4">
      <t>デキ</t>
    </rPh>
    <rPh sb="5" eb="7">
      <t>ニンズウ</t>
    </rPh>
    <phoneticPr fontId="6"/>
  </si>
  <si>
    <t>採用に至らなかった場合、その理由・要因</t>
    <rPh sb="0" eb="2">
      <t>サイヨウ</t>
    </rPh>
    <rPh sb="3" eb="4">
      <t>イタ</t>
    </rPh>
    <rPh sb="9" eb="11">
      <t>バアイ</t>
    </rPh>
    <rPh sb="14" eb="16">
      <t>リユウ</t>
    </rPh>
    <rPh sb="17" eb="19">
      <t>ヨウイン</t>
    </rPh>
    <phoneticPr fontId="6"/>
  </si>
  <si>
    <t>パンフレットを見た方から応募があったが選考途中で他社へ入社するため、辞退の申し出があり入社まで至らなかった。</t>
    <rPh sb="7" eb="8">
      <t>ミ</t>
    </rPh>
    <rPh sb="9" eb="10">
      <t>カタ</t>
    </rPh>
    <rPh sb="12" eb="14">
      <t>オウボ</t>
    </rPh>
    <rPh sb="19" eb="21">
      <t>センコウ</t>
    </rPh>
    <rPh sb="21" eb="23">
      <t>トチュウ</t>
    </rPh>
    <rPh sb="24" eb="26">
      <t>タシャ</t>
    </rPh>
    <rPh sb="27" eb="29">
      <t>ニュウシャ</t>
    </rPh>
    <rPh sb="34" eb="36">
      <t>ジタイ</t>
    </rPh>
    <rPh sb="37" eb="38">
      <t>モウ</t>
    </rPh>
    <rPh sb="39" eb="40">
      <t>デ</t>
    </rPh>
    <rPh sb="43" eb="45">
      <t>ニュウシャ</t>
    </rPh>
    <rPh sb="47" eb="48">
      <t>イタ</t>
    </rPh>
    <phoneticPr fontId="6"/>
  </si>
  <si>
    <t>（３）研修等経費</t>
    <rPh sb="3" eb="6">
      <t>ケンシュウトウ</t>
    </rPh>
    <rPh sb="6" eb="8">
      <t>ケイヒ</t>
    </rPh>
    <phoneticPr fontId="6"/>
  </si>
  <si>
    <t>イ　研修等に参加する場合</t>
    <rPh sb="2" eb="5">
      <t>ケンシュウトウ</t>
    </rPh>
    <rPh sb="6" eb="8">
      <t>サンカ</t>
    </rPh>
    <rPh sb="10" eb="12">
      <t>バアイ</t>
    </rPh>
    <phoneticPr fontId="6"/>
  </si>
  <si>
    <t>研修期間</t>
    <rPh sb="0" eb="2">
      <t>ケンシュウ</t>
    </rPh>
    <rPh sb="2" eb="4">
      <t>キカン</t>
    </rPh>
    <phoneticPr fontId="6"/>
  </si>
  <si>
    <t>出席者</t>
    <rPh sb="0" eb="3">
      <t>シュッセキシャ</t>
    </rPh>
    <phoneticPr fontId="6"/>
  </si>
  <si>
    <t>開催場所</t>
    <rPh sb="0" eb="2">
      <t>カイサイ</t>
    </rPh>
    <rPh sb="2" eb="4">
      <t>バショ</t>
    </rPh>
    <phoneticPr fontId="6"/>
  </si>
  <si>
    <t>研修名</t>
    <rPh sb="0" eb="2">
      <t>ケンシュウ</t>
    </rPh>
    <rPh sb="2" eb="3">
      <t>メイ</t>
    </rPh>
    <phoneticPr fontId="6"/>
  </si>
  <si>
    <t>開始日</t>
    <rPh sb="0" eb="3">
      <t>カイシビ</t>
    </rPh>
    <phoneticPr fontId="6"/>
  </si>
  <si>
    <t>終了日</t>
    <rPh sb="0" eb="3">
      <t>シュウリョウビ</t>
    </rPh>
    <phoneticPr fontId="6"/>
  </si>
  <si>
    <t>役職</t>
    <rPh sb="0" eb="2">
      <t>ヤクショク</t>
    </rPh>
    <phoneticPr fontId="6"/>
  </si>
  <si>
    <t>旅費</t>
    <rPh sb="0" eb="2">
      <t>リョヒ</t>
    </rPh>
    <phoneticPr fontId="6"/>
  </si>
  <si>
    <t>受講料・参加費等</t>
    <rPh sb="0" eb="3">
      <t>ジュコウリョウ</t>
    </rPh>
    <rPh sb="4" eb="7">
      <t>サンカヒ</t>
    </rPh>
    <rPh sb="7" eb="8">
      <t>トウ</t>
    </rPh>
    <phoneticPr fontId="6"/>
  </si>
  <si>
    <t>補助対象経費</t>
    <rPh sb="0" eb="6">
      <t>ホジョタイショウケイヒ</t>
    </rPh>
    <phoneticPr fontId="6"/>
  </si>
  <si>
    <t>補助金申請額</t>
    <rPh sb="0" eb="3">
      <t>ホジョキン</t>
    </rPh>
    <rPh sb="3" eb="6">
      <t>シンセイガク</t>
    </rPh>
    <phoneticPr fontId="6"/>
  </si>
  <si>
    <t>自己負担額</t>
    <rPh sb="0" eb="2">
      <t>ジコ</t>
    </rPh>
    <rPh sb="2" eb="5">
      <t>フタンガク</t>
    </rPh>
    <phoneticPr fontId="6"/>
  </si>
  <si>
    <t>施設名</t>
    <rPh sb="0" eb="2">
      <t>シセツ</t>
    </rPh>
    <rPh sb="2" eb="3">
      <t>メイ</t>
    </rPh>
    <phoneticPr fontId="6"/>
  </si>
  <si>
    <t>喀痰吸引等研修</t>
    <rPh sb="0" eb="2">
      <t>カクタン</t>
    </rPh>
    <rPh sb="2" eb="4">
      <t>キュウイン</t>
    </rPh>
    <rPh sb="4" eb="5">
      <t>トウ</t>
    </rPh>
    <rPh sb="5" eb="7">
      <t>ケンシュウ</t>
    </rPh>
    <phoneticPr fontId="6"/>
  </si>
  <si>
    <t>介護福祉士</t>
    <rPh sb="0" eb="5">
      <t>カイゴフクシシ</t>
    </rPh>
    <phoneticPr fontId="6"/>
  </si>
  <si>
    <t>国土花子</t>
    <rPh sb="0" eb="2">
      <t>コクド</t>
    </rPh>
    <rPh sb="2" eb="4">
      <t>ハナコ</t>
    </rPh>
    <phoneticPr fontId="6"/>
  </si>
  <si>
    <t>岡山療護センター</t>
    <rPh sb="0" eb="2">
      <t>オカヤマ</t>
    </rPh>
    <rPh sb="2" eb="4">
      <t>リョウゴ</t>
    </rPh>
    <phoneticPr fontId="6"/>
  </si>
  <si>
    <t>岡山県岡山市北区西古松2-8-35</t>
    <rPh sb="0" eb="3">
      <t>オカヤマケン</t>
    </rPh>
    <rPh sb="3" eb="6">
      <t>オカヤマシ</t>
    </rPh>
    <rPh sb="6" eb="8">
      <t>キタク</t>
    </rPh>
    <rPh sb="8" eb="9">
      <t>ニシ</t>
    </rPh>
    <rPh sb="9" eb="11">
      <t>フルマツ</t>
    </rPh>
    <phoneticPr fontId="6"/>
  </si>
  <si>
    <t>交通太郎</t>
    <rPh sb="0" eb="2">
      <t>コウツウ</t>
    </rPh>
    <rPh sb="2" eb="4">
      <t>タロウ</t>
    </rPh>
    <phoneticPr fontId="6"/>
  </si>
  <si>
    <t>国土研修所</t>
    <rPh sb="0" eb="2">
      <t>コクド</t>
    </rPh>
    <rPh sb="2" eb="4">
      <t>ケンシュウ</t>
    </rPh>
    <rPh sb="4" eb="5">
      <t>トコロ</t>
    </rPh>
    <phoneticPr fontId="6"/>
  </si>
  <si>
    <t>東京都千代田区霞が関2－1－3</t>
    <rPh sb="0" eb="3">
      <t>トウキョウト</t>
    </rPh>
    <rPh sb="3" eb="7">
      <t>チヨダク</t>
    </rPh>
    <rPh sb="7" eb="8">
      <t>カスミ</t>
    </rPh>
    <rPh sb="9" eb="10">
      <t>セキ</t>
    </rPh>
    <phoneticPr fontId="6"/>
  </si>
  <si>
    <t>ロ　研修等を開催する場合</t>
  </si>
  <si>
    <t>講師</t>
    <rPh sb="0" eb="2">
      <t>コウシ</t>
    </rPh>
    <phoneticPr fontId="6"/>
  </si>
  <si>
    <t>会議費</t>
  </si>
  <si>
    <t>旅費・諸謝金</t>
  </si>
  <si>
    <t>補助対象経費</t>
    <rPh sb="0" eb="2">
      <t>ホジョ</t>
    </rPh>
    <rPh sb="2" eb="4">
      <t>タイショウ</t>
    </rPh>
    <rPh sb="4" eb="6">
      <t>ケイヒ</t>
    </rPh>
    <phoneticPr fontId="6"/>
  </si>
  <si>
    <t>補助金申請額</t>
    <rPh sb="0" eb="2">
      <t>ホジョ</t>
    </rPh>
    <rPh sb="2" eb="3">
      <t>キン</t>
    </rPh>
    <rPh sb="3" eb="6">
      <t>シンセイガク</t>
    </rPh>
    <phoneticPr fontId="6"/>
  </si>
  <si>
    <t>参加人数</t>
    <rPh sb="0" eb="2">
      <t>サンカ</t>
    </rPh>
    <rPh sb="2" eb="4">
      <t>ニンズウ</t>
    </rPh>
    <phoneticPr fontId="6"/>
  </si>
  <si>
    <t>大学教授</t>
    <rPh sb="0" eb="2">
      <t>ダイガク</t>
    </rPh>
    <rPh sb="2" eb="4">
      <t>キョウジュ</t>
    </rPh>
    <phoneticPr fontId="6"/>
  </si>
  <si>
    <t>国土太郎</t>
    <rPh sb="0" eb="2">
      <t>コクド</t>
    </rPh>
    <rPh sb="2" eb="4">
      <t>タロウ</t>
    </rPh>
    <phoneticPr fontId="6"/>
  </si>
  <si>
    <t>交通花子</t>
    <rPh sb="0" eb="2">
      <t>コウツウ</t>
    </rPh>
    <rPh sb="2" eb="4">
      <t>ハナコ</t>
    </rPh>
    <phoneticPr fontId="6"/>
  </si>
  <si>
    <t>賃金改善費、求人情報発信費、研修等経費の交付を受けることにより得られる効果と今後の活用方法</t>
    <rPh sb="6" eb="8">
      <t>キュウジン</t>
    </rPh>
    <rPh sb="8" eb="10">
      <t>ジョウホウ</t>
    </rPh>
    <rPh sb="10" eb="12">
      <t>ハッシン</t>
    </rPh>
    <rPh sb="12" eb="13">
      <t>ヒ</t>
    </rPh>
    <rPh sb="14" eb="16">
      <t>ケンシュウ</t>
    </rPh>
    <rPh sb="16" eb="17">
      <t>トウ</t>
    </rPh>
    <rPh sb="17" eb="19">
      <t>ケイヒ</t>
    </rPh>
    <rPh sb="20" eb="22">
      <t>コウフ</t>
    </rPh>
    <rPh sb="23" eb="24">
      <t>ウ</t>
    </rPh>
    <rPh sb="31" eb="32">
      <t>エ</t>
    </rPh>
    <rPh sb="35" eb="37">
      <t>コウカ</t>
    </rPh>
    <rPh sb="38" eb="40">
      <t>コンゴ</t>
    </rPh>
    <rPh sb="41" eb="43">
      <t>カツヨウ</t>
    </rPh>
    <rPh sb="43" eb="45">
      <t>ホウホウ</t>
    </rPh>
    <phoneticPr fontId="6"/>
  </si>
  <si>
    <t>得られる効果</t>
    <rPh sb="0" eb="1">
      <t>エ</t>
    </rPh>
    <rPh sb="4" eb="6">
      <t>コウカ</t>
    </rPh>
    <phoneticPr fontId="6"/>
  </si>
  <si>
    <r>
      <t>求人情報発信費の交付を受けることで、</t>
    </r>
    <r>
      <rPr>
        <sz val="9"/>
        <color rgb="FFFF0000"/>
        <rFont val="游ゴシック"/>
        <family val="3"/>
        <charset val="128"/>
      </rPr>
      <t>自動車事故による重度後遺障害者に</t>
    </r>
    <r>
      <rPr>
        <sz val="9"/>
        <rFont val="游ゴシック"/>
        <family val="3"/>
        <charset val="128"/>
      </rPr>
      <t>～のような効果が期待できる。</t>
    </r>
    <rPh sb="0" eb="2">
      <t>キュウジン</t>
    </rPh>
    <rPh sb="2" eb="4">
      <t>ジョウホウ</t>
    </rPh>
    <rPh sb="4" eb="7">
      <t>ハッシンヒ</t>
    </rPh>
    <rPh sb="8" eb="10">
      <t>コウフ</t>
    </rPh>
    <rPh sb="11" eb="12">
      <t>ウ</t>
    </rPh>
    <rPh sb="18" eb="21">
      <t>ジドウシャ</t>
    </rPh>
    <rPh sb="21" eb="23">
      <t>ジコ</t>
    </rPh>
    <rPh sb="26" eb="33">
      <t>ジュウドコウイショウガイシャ</t>
    </rPh>
    <rPh sb="39" eb="41">
      <t>コウカ</t>
    </rPh>
    <rPh sb="42" eb="44">
      <t>キタイ</t>
    </rPh>
    <phoneticPr fontId="8"/>
  </si>
  <si>
    <t>得られる効果の活用方法</t>
    <rPh sb="0" eb="1">
      <t>エ</t>
    </rPh>
    <rPh sb="4" eb="6">
      <t>コウカ</t>
    </rPh>
    <rPh sb="7" eb="11">
      <t>カツヨウホウホウ</t>
    </rPh>
    <phoneticPr fontId="6"/>
  </si>
  <si>
    <r>
      <t>～に取り組んだことにより～の効果が得られ、</t>
    </r>
    <r>
      <rPr>
        <sz val="9"/>
        <color rgb="FFFF0000"/>
        <rFont val="游ゴシック"/>
        <family val="3"/>
        <charset val="128"/>
      </rPr>
      <t>自動車事故による重度後遺障害者</t>
    </r>
    <r>
      <rPr>
        <sz val="9"/>
        <rFont val="游ゴシック"/>
        <family val="3"/>
        <charset val="128"/>
      </rPr>
      <t>の利用促進に繋ぐことができる。</t>
    </r>
    <rPh sb="2" eb="3">
      <t>ト</t>
    </rPh>
    <rPh sb="4" eb="5">
      <t>ク</t>
    </rPh>
    <rPh sb="14" eb="16">
      <t>コウカ</t>
    </rPh>
    <rPh sb="17" eb="18">
      <t>エ</t>
    </rPh>
    <rPh sb="37" eb="39">
      <t>リヨウ</t>
    </rPh>
    <rPh sb="39" eb="41">
      <t>ソクシン</t>
    </rPh>
    <rPh sb="42" eb="43">
      <t>ツナ</t>
    </rPh>
    <phoneticPr fontId="8"/>
  </si>
  <si>
    <t>補助金交付申請に関する担当者</t>
    <rPh sb="0" eb="3">
      <t>ホジョキン</t>
    </rPh>
    <rPh sb="3" eb="5">
      <t>コウフ</t>
    </rPh>
    <rPh sb="5" eb="7">
      <t>シンセイ</t>
    </rPh>
    <rPh sb="8" eb="9">
      <t>カン</t>
    </rPh>
    <rPh sb="11" eb="14">
      <t>タントウシャ</t>
    </rPh>
    <phoneticPr fontId="6"/>
  </si>
  <si>
    <t>郵便物の宛名</t>
    <rPh sb="0" eb="3">
      <t>ユウビンブツ</t>
    </rPh>
    <rPh sb="4" eb="6">
      <t>アテナ</t>
    </rPh>
    <phoneticPr fontId="6"/>
  </si>
  <si>
    <t>国土太郎</t>
    <rPh sb="0" eb="2">
      <t>コクド</t>
    </rPh>
    <rPh sb="2" eb="4">
      <t>タロウ</t>
    </rPh>
    <phoneticPr fontId="8"/>
  </si>
  <si>
    <t>郵便物の送付先住所</t>
    <rPh sb="0" eb="3">
      <t>ユウビンブツ</t>
    </rPh>
    <rPh sb="4" eb="7">
      <t>ソウフサキ</t>
    </rPh>
    <rPh sb="7" eb="9">
      <t>ジュウショ</t>
    </rPh>
    <phoneticPr fontId="6"/>
  </si>
  <si>
    <t>〒100-8918　東京都千代田区霞が関2-1-3</t>
    <phoneticPr fontId="8"/>
  </si>
  <si>
    <t>所属</t>
    <rPh sb="0" eb="2">
      <t>ショゾク</t>
    </rPh>
    <phoneticPr fontId="6"/>
  </si>
  <si>
    <t>氏名ふりがな</t>
    <rPh sb="0" eb="2">
      <t>シメイ</t>
    </rPh>
    <phoneticPr fontId="6"/>
  </si>
  <si>
    <t>電話番号</t>
    <rPh sb="0" eb="4">
      <t>デンワバンゴウ</t>
    </rPh>
    <phoneticPr fontId="6"/>
  </si>
  <si>
    <t>FAX番号</t>
    <rPh sb="3" eb="5">
      <t>バンゴウ</t>
    </rPh>
    <phoneticPr fontId="6"/>
  </si>
  <si>
    <t>e-mail</t>
  </si>
  <si>
    <t>担当者①</t>
    <rPh sb="0" eb="3">
      <t>タントウシャ</t>
    </rPh>
    <phoneticPr fontId="6"/>
  </si>
  <si>
    <t>事務課</t>
    <rPh sb="0" eb="2">
      <t>ジム</t>
    </rPh>
    <rPh sb="2" eb="3">
      <t>カ</t>
    </rPh>
    <phoneticPr fontId="8"/>
  </si>
  <si>
    <t>主任</t>
    <rPh sb="0" eb="2">
      <t>シュニン</t>
    </rPh>
    <phoneticPr fontId="8"/>
  </si>
  <si>
    <t>国土次郎</t>
    <rPh sb="0" eb="4">
      <t>コクドジロウ</t>
    </rPh>
    <phoneticPr fontId="8"/>
  </si>
  <si>
    <t>こくどじろう</t>
    <phoneticPr fontId="8"/>
  </si>
  <si>
    <t>080-0000-0000</t>
    <phoneticPr fontId="8"/>
  </si>
  <si>
    <t>kokudoziro@abc</t>
    <phoneticPr fontId="8"/>
  </si>
  <si>
    <t>担当者②</t>
    <rPh sb="0" eb="3">
      <t>タントウシャ</t>
    </rPh>
    <phoneticPr fontId="6"/>
  </si>
  <si>
    <t>事務課</t>
    <rPh sb="0" eb="3">
      <t>ジムカ</t>
    </rPh>
    <phoneticPr fontId="8"/>
  </si>
  <si>
    <t>副主任</t>
    <rPh sb="0" eb="3">
      <t>フクシュニン</t>
    </rPh>
    <phoneticPr fontId="8"/>
  </si>
  <si>
    <t>国土太郎</t>
    <rPh sb="0" eb="4">
      <t>コクドタロウ</t>
    </rPh>
    <phoneticPr fontId="8"/>
  </si>
  <si>
    <t>こくどたろう</t>
    <phoneticPr fontId="8"/>
  </si>
  <si>
    <t>090-0000-0000</t>
    <phoneticPr fontId="8"/>
  </si>
  <si>
    <t>kokudosaburo@abc</t>
    <phoneticPr fontId="8"/>
  </si>
  <si>
    <t>■請求書関係</t>
    <rPh sb="1" eb="4">
      <t>セイキュウショ</t>
    </rPh>
    <phoneticPr fontId="6"/>
  </si>
  <si>
    <t>本件責任者：</t>
    <rPh sb="0" eb="2">
      <t>ホンケン</t>
    </rPh>
    <rPh sb="2" eb="5">
      <t>セキニンシャ</t>
    </rPh>
    <phoneticPr fontId="6"/>
  </si>
  <si>
    <t>連絡先：</t>
    <rPh sb="0" eb="3">
      <t>レンラクサキ</t>
    </rPh>
    <phoneticPr fontId="6"/>
  </si>
  <si>
    <t>000-0000-0000</t>
    <phoneticPr fontId="8"/>
  </si>
  <si>
    <t>担当者：</t>
    <rPh sb="0" eb="3">
      <t>タントウシャ</t>
    </rPh>
    <phoneticPr fontId="6"/>
  </si>
  <si>
    <t>■検収調書A関係（求人情報発信費：就職情報掲載料等）</t>
    <rPh sb="1" eb="3">
      <t>ケンシュウ</t>
    </rPh>
    <rPh sb="3" eb="5">
      <t>チョウショ</t>
    </rPh>
    <rPh sb="6" eb="8">
      <t>カンケイ</t>
    </rPh>
    <rPh sb="9" eb="16">
      <t>キュウジンジョウホウハッシンヒ</t>
    </rPh>
    <rPh sb="17" eb="19">
      <t>シュウショク</t>
    </rPh>
    <rPh sb="19" eb="21">
      <t>ジョウホウ</t>
    </rPh>
    <rPh sb="21" eb="24">
      <t>ケイサイリョウ</t>
    </rPh>
    <rPh sb="24" eb="25">
      <t>トウ</t>
    </rPh>
    <phoneticPr fontId="6"/>
  </si>
  <si>
    <t>検収日</t>
    <rPh sb="0" eb="3">
      <t>ケンシュウビ</t>
    </rPh>
    <phoneticPr fontId="6"/>
  </si>
  <si>
    <t>検収員①役職</t>
    <rPh sb="0" eb="2">
      <t>ケンシュウ</t>
    </rPh>
    <rPh sb="2" eb="3">
      <t>イン</t>
    </rPh>
    <rPh sb="4" eb="6">
      <t>ヤクショク</t>
    </rPh>
    <phoneticPr fontId="6"/>
  </si>
  <si>
    <t>施設長</t>
    <rPh sb="0" eb="2">
      <t>シセツ</t>
    </rPh>
    <rPh sb="2" eb="3">
      <t>チョウ</t>
    </rPh>
    <phoneticPr fontId="8"/>
  </si>
  <si>
    <t>検収員①氏名</t>
    <rPh sb="0" eb="2">
      <t>ケンシュウ</t>
    </rPh>
    <rPh sb="2" eb="3">
      <t>イン</t>
    </rPh>
    <rPh sb="4" eb="6">
      <t>シメイ</t>
    </rPh>
    <phoneticPr fontId="6"/>
  </si>
  <si>
    <t>検収員②役職</t>
    <rPh sb="0" eb="2">
      <t>ケンシュウ</t>
    </rPh>
    <rPh sb="2" eb="3">
      <t>イン</t>
    </rPh>
    <rPh sb="4" eb="6">
      <t>ヤクショク</t>
    </rPh>
    <phoneticPr fontId="6"/>
  </si>
  <si>
    <t>副施設長</t>
    <rPh sb="0" eb="4">
      <t>フクシセツチョウ</t>
    </rPh>
    <phoneticPr fontId="8"/>
  </si>
  <si>
    <t>検収員②氏名</t>
    <rPh sb="0" eb="2">
      <t>ケンシュウ</t>
    </rPh>
    <rPh sb="2" eb="3">
      <t>イン</t>
    </rPh>
    <rPh sb="4" eb="6">
      <t>シメイ</t>
    </rPh>
    <phoneticPr fontId="6"/>
  </si>
  <si>
    <t>国土三郎</t>
    <rPh sb="0" eb="4">
      <t>コクドサブロウ</t>
    </rPh>
    <phoneticPr fontId="8"/>
  </si>
  <si>
    <t>■検収調書B関係（求人情報発信費：職業紹介手数料等）</t>
    <rPh sb="1" eb="3">
      <t>ケンシュウ</t>
    </rPh>
    <rPh sb="3" eb="5">
      <t>チョウショ</t>
    </rPh>
    <rPh sb="6" eb="8">
      <t>カンケイ</t>
    </rPh>
    <rPh sb="9" eb="16">
      <t>キュウジンジョウホウハッシンヒ</t>
    </rPh>
    <rPh sb="17" eb="24">
      <t>ショクギョウショウカイテスウリョウ</t>
    </rPh>
    <rPh sb="24" eb="25">
      <t>トウ</t>
    </rPh>
    <phoneticPr fontId="6"/>
  </si>
  <si>
    <t>金融機関コード</t>
    <phoneticPr fontId="11"/>
  </si>
  <si>
    <t>税抜き</t>
  </si>
  <si>
    <t>名</t>
    <rPh sb="0" eb="1">
      <t>メイ</t>
    </rPh>
    <phoneticPr fontId="11"/>
  </si>
  <si>
    <t>令和7年度末時点の重度後遺障害者数（A＋B）※</t>
    <phoneticPr fontId="11"/>
  </si>
  <si>
    <t>（注）１．「賃金改善費の総額」は、厚生労働省所轄の介護職員処遇改善加算等の実績報告にて報告予定の
　　　　　「賃金改善所要額」のうち申請する施設単体かつ居宅介護、重度訪問介護サービスの見込み額を記入してください。
　　　２．「処遇改善加算等の総額」は、同実績報告にて報告予定の「令和7年度の加算の総額」のうち申請する施設単体かつ
　　　　　居宅介護、重度訪問介護サービスの見込み額を記入してください。
　　　　　既に支給を受けている国民健康保険団体連合会からの支給額および、未受領分は見込み額を合算して
　　　　　年度内の支給予定額を記入してください。
　　　３．自治体への処遇改善加算等の実績報告書を後日提出して頂きますが、金額超過が判明した場合には返還を求める事があります。</t>
    <phoneticPr fontId="11"/>
  </si>
  <si>
    <t>〒</t>
    <phoneticPr fontId="11"/>
  </si>
  <si>
    <t>（様式第１）</t>
    <phoneticPr fontId="12"/>
  </si>
  <si>
    <t>株式会社博報堂プロダクツ　</t>
    <rPh sb="0" eb="7">
      <t>カブシキガイシャハクホウドウ</t>
    </rPh>
    <phoneticPr fontId="6"/>
  </si>
  <si>
    <t>代表取締役社長　橋本 昌和　殿</t>
    <phoneticPr fontId="8"/>
  </si>
  <si>
    <t>住所</t>
    <rPh sb="0" eb="2">
      <t>ジュウショ</t>
    </rPh>
    <phoneticPr fontId="8"/>
  </si>
  <si>
    <t>法人名</t>
    <rPh sb="0" eb="3">
      <t>ホウジンメイ</t>
    </rPh>
    <phoneticPr fontId="8"/>
  </si>
  <si>
    <t>代表者名</t>
    <rPh sb="0" eb="4">
      <t>ダイヒョウシャメイ</t>
    </rPh>
    <phoneticPr fontId="8"/>
  </si>
  <si>
    <t>令和７年度被害者保護増進等事業費補助金
（自動車事故被害者支援体制等整備事業）
補助金交付申請書</t>
    <rPh sb="0" eb="2">
      <t>レイワ</t>
    </rPh>
    <rPh sb="3" eb="5">
      <t>ネンド</t>
    </rPh>
    <rPh sb="5" eb="8">
      <t>ヒガイシャ</t>
    </rPh>
    <rPh sb="8" eb="10">
      <t>ホゴ</t>
    </rPh>
    <rPh sb="10" eb="12">
      <t>ゾウシン</t>
    </rPh>
    <rPh sb="12" eb="13">
      <t>トウ</t>
    </rPh>
    <rPh sb="13" eb="16">
      <t>ジギョウヒ</t>
    </rPh>
    <rPh sb="16" eb="19">
      <t>ホジョキン</t>
    </rPh>
    <rPh sb="21" eb="24">
      <t>ジドウシャ</t>
    </rPh>
    <rPh sb="24" eb="26">
      <t>ジコ</t>
    </rPh>
    <rPh sb="26" eb="29">
      <t>ヒガイシャ</t>
    </rPh>
    <rPh sb="29" eb="31">
      <t>シエン</t>
    </rPh>
    <rPh sb="31" eb="33">
      <t>タイセイ</t>
    </rPh>
    <rPh sb="33" eb="34">
      <t>トウ</t>
    </rPh>
    <rPh sb="34" eb="36">
      <t>セイビ</t>
    </rPh>
    <rPh sb="36" eb="38">
      <t>ジギョウ</t>
    </rPh>
    <rPh sb="40" eb="43">
      <t>ホジョキン</t>
    </rPh>
    <rPh sb="43" eb="45">
      <t>コウフ</t>
    </rPh>
    <rPh sb="45" eb="48">
      <t>シンセイショ</t>
    </rPh>
    <phoneticPr fontId="6"/>
  </si>
  <si>
    <t>　令和７年度被害者保護増進等事業費補助金（自動車事故被害者支援体制等整備事業）の交付を受けたいので、交付規程第４条第１項の規定に基づき、別紙関係書類を添えて申請します。</t>
    <phoneticPr fontId="6"/>
  </si>
  <si>
    <t>1.　補助対象事業の種別</t>
    <rPh sb="10" eb="12">
      <t>シュベツ</t>
    </rPh>
    <phoneticPr fontId="6"/>
  </si>
  <si>
    <t>別紙　令和７年度自動車事故被害者支援体制等整備事業</t>
    <rPh sb="0" eb="2">
      <t>ベッシ</t>
    </rPh>
    <phoneticPr fontId="6"/>
  </si>
  <si>
    <t>（在宅療養環境整備事業）実施・経費報告書兼収支予算書のとおり</t>
    <rPh sb="1" eb="5">
      <t>ザイタクリョウヨウ</t>
    </rPh>
    <phoneticPr fontId="8"/>
  </si>
  <si>
    <t>2.　補助対象事業の内容　　</t>
    <rPh sb="7" eb="9">
      <t>ジギョウ</t>
    </rPh>
    <rPh sb="10" eb="12">
      <t>ナイヨウ</t>
    </rPh>
    <phoneticPr fontId="6"/>
  </si>
  <si>
    <t>3.　補助対象経費</t>
    <rPh sb="5" eb="9">
      <t>タイショウケイヒ</t>
    </rPh>
    <phoneticPr fontId="8"/>
  </si>
  <si>
    <t>金</t>
  </si>
  <si>
    <t>円</t>
    <rPh sb="0" eb="1">
      <t>エン</t>
    </rPh>
    <phoneticPr fontId="6"/>
  </si>
  <si>
    <t>4.　補助金交付申請額</t>
    <phoneticPr fontId="8"/>
  </si>
  <si>
    <t>5.　添付書類</t>
    <rPh sb="3" eb="7">
      <t>テンプショルイ</t>
    </rPh>
    <phoneticPr fontId="8"/>
  </si>
  <si>
    <t>　(1) 申請者の営む主な事業及びその内容</t>
  </si>
  <si>
    <t>　(2) 申請者の資産及び負債に関する事項</t>
  </si>
  <si>
    <t>　(3) 補助対象事業に関する収支予算書</t>
    <phoneticPr fontId="8"/>
  </si>
  <si>
    <t>　(4)その他博報堂プロダクツが指示する書面等</t>
    <phoneticPr fontId="8"/>
  </si>
  <si>
    <t>（備考）用紙は、日本産業規格Ａ４とし、縦位置とする。</t>
    <phoneticPr fontId="8"/>
  </si>
  <si>
    <t>（別紙）</t>
    <phoneticPr fontId="9"/>
  </si>
  <si>
    <t>令和７年度自動車事故被害者支援体制等整備事業（在宅療養環境整備事業）実施・経費報告書兼収支予算書</t>
    <rPh sb="10" eb="13">
      <t>ヒガイシャ</t>
    </rPh>
    <rPh sb="13" eb="15">
      <t>シエン</t>
    </rPh>
    <rPh sb="15" eb="17">
      <t>タイセイ</t>
    </rPh>
    <rPh sb="17" eb="18">
      <t>トウ</t>
    </rPh>
    <rPh sb="18" eb="20">
      <t>セイビ</t>
    </rPh>
    <rPh sb="23" eb="27">
      <t>ザイタクリョウヨウ</t>
    </rPh>
    <rPh sb="27" eb="29">
      <t>カンキョウ</t>
    </rPh>
    <rPh sb="29" eb="31">
      <t>セイビ</t>
    </rPh>
    <rPh sb="31" eb="33">
      <t>ジギョウ</t>
    </rPh>
    <rPh sb="42" eb="43">
      <t>ケン</t>
    </rPh>
    <rPh sb="45" eb="48">
      <t>ヨサンショ</t>
    </rPh>
    <phoneticPr fontId="10"/>
  </si>
  <si>
    <t>１．実施する補助対象事業の内容</t>
  </si>
  <si>
    <t>補助対象経費</t>
    <rPh sb="0" eb="2">
      <t>ホジョ</t>
    </rPh>
    <rPh sb="2" eb="4">
      <t>タイショウ</t>
    </rPh>
    <rPh sb="4" eb="6">
      <t>ケイヒ</t>
    </rPh>
    <phoneticPr fontId="10"/>
  </si>
  <si>
    <t>財源区分</t>
    <rPh sb="0" eb="2">
      <t>ザイゲン</t>
    </rPh>
    <rPh sb="2" eb="4">
      <t>クブン</t>
    </rPh>
    <phoneticPr fontId="10"/>
  </si>
  <si>
    <t>備考</t>
    <rPh sb="0" eb="2">
      <t>ビコウ</t>
    </rPh>
    <phoneticPr fontId="10"/>
  </si>
  <si>
    <t>費目（細目）・実施内容</t>
    <rPh sb="0" eb="1">
      <t>ヒ</t>
    </rPh>
    <rPh sb="1" eb="2">
      <t>メ</t>
    </rPh>
    <rPh sb="3" eb="5">
      <t>サイモク</t>
    </rPh>
    <rPh sb="7" eb="9">
      <t>ジッシ</t>
    </rPh>
    <rPh sb="9" eb="11">
      <t>ナイヨウ</t>
    </rPh>
    <phoneticPr fontId="10"/>
  </si>
  <si>
    <t>金額</t>
    <rPh sb="0" eb="2">
      <t>キンガク</t>
    </rPh>
    <phoneticPr fontId="10"/>
  </si>
  <si>
    <t>積算内訳</t>
    <rPh sb="0" eb="2">
      <t>セキサン</t>
    </rPh>
    <rPh sb="2" eb="4">
      <t>ウチワケ</t>
    </rPh>
    <phoneticPr fontId="10"/>
  </si>
  <si>
    <t>補助金申請額</t>
    <rPh sb="0" eb="3">
      <t>ホジョキン</t>
    </rPh>
    <rPh sb="3" eb="5">
      <t>シンセイ</t>
    </rPh>
    <rPh sb="5" eb="6">
      <t>ガク</t>
    </rPh>
    <phoneticPr fontId="10"/>
  </si>
  <si>
    <t>合計自己負担額</t>
  </si>
  <si>
    <t>その他の収入</t>
    <rPh sb="2" eb="3">
      <t>タ</t>
    </rPh>
    <rPh sb="4" eb="6">
      <t>シュウニュウ</t>
    </rPh>
    <phoneticPr fontId="10"/>
  </si>
  <si>
    <t>(１)賃金改善費</t>
    <rPh sb="3" eb="7">
      <t>チンギンカイゼン</t>
    </rPh>
    <rPh sb="7" eb="8">
      <t>ヒ</t>
    </rPh>
    <phoneticPr fontId="8"/>
  </si>
  <si>
    <t>賃金改善費補助申請額算出書参照</t>
    <rPh sb="4" eb="5">
      <t>ヒ</t>
    </rPh>
    <rPh sb="13" eb="15">
      <t>サンショウ</t>
    </rPh>
    <phoneticPr fontId="8"/>
  </si>
  <si>
    <t>対象職員数:</t>
    <rPh sb="0" eb="2">
      <t>タイショウ</t>
    </rPh>
    <rPh sb="2" eb="5">
      <t>ショクインスウ</t>
    </rPh>
    <phoneticPr fontId="8"/>
  </si>
  <si>
    <t>(２)求人情報発信費</t>
    <rPh sb="3" eb="5">
      <t>キュウジン</t>
    </rPh>
    <rPh sb="5" eb="7">
      <t>ジョウホウ</t>
    </rPh>
    <rPh sb="7" eb="9">
      <t>ハッシン</t>
    </rPh>
    <rPh sb="9" eb="10">
      <t>ヒ</t>
    </rPh>
    <phoneticPr fontId="8"/>
  </si>
  <si>
    <t>イ　就職情報掲載料、新聞広告、パンフレット作成等</t>
    <phoneticPr fontId="8"/>
  </si>
  <si>
    <t>実施期間</t>
    <rPh sb="0" eb="2">
      <t>ジッシ</t>
    </rPh>
    <rPh sb="2" eb="4">
      <t>キカン</t>
    </rPh>
    <phoneticPr fontId="8"/>
  </si>
  <si>
    <t>ロ　職業紹介手数料、採用課金型求人掲載料</t>
    <rPh sb="2" eb="4">
      <t>ショクギョウ</t>
    </rPh>
    <rPh sb="4" eb="6">
      <t>ショウカイ</t>
    </rPh>
    <rPh sb="6" eb="9">
      <t>テスウリョウ</t>
    </rPh>
    <rPh sb="10" eb="12">
      <t>サイヨウ</t>
    </rPh>
    <rPh sb="12" eb="15">
      <t>カキンガタ</t>
    </rPh>
    <rPh sb="15" eb="17">
      <t>キュウジン</t>
    </rPh>
    <rPh sb="17" eb="20">
      <t>ケイサイリョウ</t>
    </rPh>
    <phoneticPr fontId="8"/>
  </si>
  <si>
    <t>雇用開始日</t>
    <rPh sb="0" eb="4">
      <t>コヨウカイシ</t>
    </rPh>
    <rPh sb="4" eb="5">
      <t>ビ</t>
    </rPh>
    <phoneticPr fontId="8"/>
  </si>
  <si>
    <t>(３)研修等経費</t>
    <rPh sb="3" eb="6">
      <t>ケンシュウトウ</t>
    </rPh>
    <rPh sb="6" eb="8">
      <t>ケイヒ</t>
    </rPh>
    <phoneticPr fontId="8"/>
  </si>
  <si>
    <t>イ　研修等に参加する場合</t>
    <rPh sb="2" eb="5">
      <t>ケンシュウトウ</t>
    </rPh>
    <rPh sb="6" eb="8">
      <t>サンカ</t>
    </rPh>
    <rPh sb="10" eb="12">
      <t>バアイ</t>
    </rPh>
    <phoneticPr fontId="8"/>
  </si>
  <si>
    <t>開催場所</t>
    <rPh sb="0" eb="2">
      <t>カイサイ</t>
    </rPh>
    <rPh sb="2" eb="4">
      <t>バショ</t>
    </rPh>
    <phoneticPr fontId="8"/>
  </si>
  <si>
    <t>旅費</t>
    <rPh sb="0" eb="2">
      <t>リョヒ</t>
    </rPh>
    <phoneticPr fontId="8"/>
  </si>
  <si>
    <t>参加費等</t>
    <rPh sb="0" eb="3">
      <t>サンカヒ</t>
    </rPh>
    <rPh sb="3" eb="4">
      <t>トウ</t>
    </rPh>
    <phoneticPr fontId="8"/>
  </si>
  <si>
    <t>合　　　計</t>
    <rPh sb="0" eb="1">
      <t>ゴウ</t>
    </rPh>
    <rPh sb="4" eb="5">
      <t>ケイ</t>
    </rPh>
    <phoneticPr fontId="6"/>
  </si>
  <si>
    <t>1　　補助率50％ 200万以上
2　　補助率50％ 200万未満
3　　補助率100％ 200万以上
4　   補助率100％ 200万未満</t>
    <phoneticPr fontId="8"/>
  </si>
  <si>
    <t>２.申請日時点における利用者の状況（利用見込みを含む）</t>
    <rPh sb="2" eb="7">
      <t>シンセイビジテン</t>
    </rPh>
    <rPh sb="11" eb="13">
      <t>リヨウ</t>
    </rPh>
    <rPh sb="13" eb="14">
      <t>シャ</t>
    </rPh>
    <rPh sb="15" eb="17">
      <t>ジョウキョウ</t>
    </rPh>
    <rPh sb="18" eb="20">
      <t>リヨウ</t>
    </rPh>
    <rPh sb="20" eb="22">
      <t>ミコ</t>
    </rPh>
    <rPh sb="24" eb="25">
      <t>フク</t>
    </rPh>
    <phoneticPr fontId="10"/>
  </si>
  <si>
    <t>定員</t>
    <rPh sb="0" eb="2">
      <t>テイイン</t>
    </rPh>
    <phoneticPr fontId="10"/>
  </si>
  <si>
    <t>名</t>
    <rPh sb="0" eb="1">
      <t>メイ</t>
    </rPh>
    <phoneticPr fontId="10"/>
  </si>
  <si>
    <t>利用者数</t>
    <rPh sb="0" eb="2">
      <t>リヨウ</t>
    </rPh>
    <rPh sb="2" eb="3">
      <t>シャ</t>
    </rPh>
    <rPh sb="3" eb="4">
      <t>スウ</t>
    </rPh>
    <phoneticPr fontId="10"/>
  </si>
  <si>
    <t>うち申請日時点における自動車事故被害者※の数</t>
    <rPh sb="2" eb="5">
      <t>シンセイビ</t>
    </rPh>
    <rPh sb="5" eb="7">
      <t>ジテン</t>
    </rPh>
    <rPh sb="11" eb="14">
      <t>ジドウシャ</t>
    </rPh>
    <rPh sb="14" eb="16">
      <t>ジコ</t>
    </rPh>
    <rPh sb="16" eb="19">
      <t>ヒガイシャ</t>
    </rPh>
    <rPh sb="21" eb="22">
      <t>スウ</t>
    </rPh>
    <phoneticPr fontId="10"/>
  </si>
  <si>
    <t>今後の自動車事故被害者※の利用見込み数</t>
    <rPh sb="13" eb="15">
      <t>リヨウ</t>
    </rPh>
    <rPh sb="18" eb="19">
      <t>スウ</t>
    </rPh>
    <phoneticPr fontId="10"/>
  </si>
  <si>
    <t>※当該事業における自動車事故被害者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75" eb="77">
      <t>トウキュウ</t>
    </rPh>
    <rPh sb="77" eb="79">
      <t>ニンテイ</t>
    </rPh>
    <rPh sb="80" eb="81">
      <t>ウ</t>
    </rPh>
    <rPh sb="83" eb="84">
      <t>シャ</t>
    </rPh>
    <phoneticPr fontId="10"/>
  </si>
  <si>
    <t>３.賃金改善費、求人情報発信費、研修等経費の交付を受けることにより得られる効果と今後の活用方法</t>
    <rPh sb="2" eb="6">
      <t>チンギンカイゼン</t>
    </rPh>
    <rPh sb="6" eb="7">
      <t>ヒ</t>
    </rPh>
    <rPh sb="8" eb="15">
      <t>キュウジンジョウホウハッシンヒ</t>
    </rPh>
    <rPh sb="16" eb="19">
      <t>ケンシュウトウ</t>
    </rPh>
    <rPh sb="19" eb="21">
      <t>ケイヒ</t>
    </rPh>
    <rPh sb="22" eb="24">
      <t>コウフ</t>
    </rPh>
    <rPh sb="25" eb="26">
      <t>ウ</t>
    </rPh>
    <rPh sb="33" eb="34">
      <t>エ</t>
    </rPh>
    <rPh sb="37" eb="39">
      <t>コウカ</t>
    </rPh>
    <rPh sb="40" eb="42">
      <t>コンゴ</t>
    </rPh>
    <rPh sb="43" eb="45">
      <t>カツヨウ</t>
    </rPh>
    <rPh sb="45" eb="47">
      <t>ホウホウ</t>
    </rPh>
    <phoneticPr fontId="10"/>
  </si>
  <si>
    <t>得られる効果</t>
    <rPh sb="0" eb="1">
      <t>エ</t>
    </rPh>
    <rPh sb="4" eb="6">
      <t>コウカ</t>
    </rPh>
    <phoneticPr fontId="10"/>
  </si>
  <si>
    <t>得られる効果の活用方法</t>
    <rPh sb="0" eb="1">
      <t>エ</t>
    </rPh>
    <rPh sb="4" eb="6">
      <t>コウカ</t>
    </rPh>
    <rPh sb="7" eb="11">
      <t>カツヨウホウホウ</t>
    </rPh>
    <phoneticPr fontId="10"/>
  </si>
  <si>
    <t>４.補助対象事業に関する収支計算書</t>
    <rPh sb="2" eb="4">
      <t>ホジョ</t>
    </rPh>
    <rPh sb="4" eb="6">
      <t>タイショウ</t>
    </rPh>
    <rPh sb="6" eb="8">
      <t>ジギョウ</t>
    </rPh>
    <rPh sb="9" eb="10">
      <t>カン</t>
    </rPh>
    <rPh sb="12" eb="14">
      <t>シュウシ</t>
    </rPh>
    <rPh sb="14" eb="17">
      <t>ケイサンショ</t>
    </rPh>
    <phoneticPr fontId="10"/>
  </si>
  <si>
    <t>収入の部</t>
    <rPh sb="0" eb="2">
      <t>シュウニュウ</t>
    </rPh>
    <rPh sb="3" eb="4">
      <t>ブ</t>
    </rPh>
    <phoneticPr fontId="10"/>
  </si>
  <si>
    <t>支出の部</t>
    <rPh sb="0" eb="2">
      <t>シシュツ</t>
    </rPh>
    <rPh sb="3" eb="4">
      <t>ブ</t>
    </rPh>
    <phoneticPr fontId="10"/>
  </si>
  <si>
    <t>収支差額(A)-(B)</t>
    <rPh sb="0" eb="2">
      <t>シュウシ</t>
    </rPh>
    <rPh sb="2" eb="4">
      <t>サガク</t>
    </rPh>
    <phoneticPr fontId="10"/>
  </si>
  <si>
    <t>科目</t>
    <rPh sb="0" eb="2">
      <t>カモク</t>
    </rPh>
    <phoneticPr fontId="10"/>
  </si>
  <si>
    <t>予算額</t>
    <rPh sb="0" eb="3">
      <t>ヨサンガク</t>
    </rPh>
    <phoneticPr fontId="10"/>
  </si>
  <si>
    <t>新設等支援費</t>
    <rPh sb="0" eb="2">
      <t>シンセツ</t>
    </rPh>
    <rPh sb="2" eb="3">
      <t>トウ</t>
    </rPh>
    <rPh sb="3" eb="6">
      <t>シエンピ</t>
    </rPh>
    <phoneticPr fontId="10"/>
  </si>
  <si>
    <t>自動車事故対策費補助金</t>
    <rPh sb="0" eb="3">
      <t>ジドウシャ</t>
    </rPh>
    <rPh sb="3" eb="5">
      <t>ジコ</t>
    </rPh>
    <rPh sb="5" eb="8">
      <t>タイサクヒ</t>
    </rPh>
    <rPh sb="8" eb="11">
      <t>ホジョキン</t>
    </rPh>
    <phoneticPr fontId="10"/>
  </si>
  <si>
    <t>人材雇用費</t>
    <rPh sb="0" eb="5">
      <t>ジンザイコヨウヒ</t>
    </rPh>
    <phoneticPr fontId="10"/>
  </si>
  <si>
    <t>自己負担額</t>
    <rPh sb="0" eb="2">
      <t>ジコ</t>
    </rPh>
    <rPh sb="2" eb="5">
      <t>フタンガク</t>
    </rPh>
    <phoneticPr fontId="10"/>
  </si>
  <si>
    <t>求人情報発信費</t>
    <rPh sb="0" eb="7">
      <t>キュウジンジョウホウハッシンヒ</t>
    </rPh>
    <phoneticPr fontId="10"/>
  </si>
  <si>
    <t>その他</t>
    <rPh sb="2" eb="3">
      <t>タ</t>
    </rPh>
    <phoneticPr fontId="10"/>
  </si>
  <si>
    <t>研修等経費</t>
    <rPh sb="0" eb="5">
      <t>ケンシュウトウケイヒ</t>
    </rPh>
    <phoneticPr fontId="10"/>
  </si>
  <si>
    <t>継続経費</t>
    <rPh sb="0" eb="2">
      <t>ケイゾク</t>
    </rPh>
    <rPh sb="2" eb="4">
      <t>ケイヒ</t>
    </rPh>
    <phoneticPr fontId="10"/>
  </si>
  <si>
    <t>賃金改善費</t>
    <rPh sb="0" eb="2">
      <t>チンギン</t>
    </rPh>
    <rPh sb="2" eb="5">
      <t>カイゼンヒ</t>
    </rPh>
    <phoneticPr fontId="10"/>
  </si>
  <si>
    <t>収入合計（A)</t>
    <rPh sb="0" eb="2">
      <t>シュウニュウ</t>
    </rPh>
    <rPh sb="2" eb="4">
      <t>ゴウケイ</t>
    </rPh>
    <phoneticPr fontId="10"/>
  </si>
  <si>
    <t>支出合計（B)</t>
    <rPh sb="0" eb="2">
      <t>シシュツ</t>
    </rPh>
    <rPh sb="2" eb="4">
      <t>ゴウケイ</t>
    </rPh>
    <phoneticPr fontId="10"/>
  </si>
  <si>
    <t>５．補助金交付申請に関する担当者</t>
    <rPh sb="2" eb="5">
      <t>ホジョキン</t>
    </rPh>
    <rPh sb="5" eb="7">
      <t>コウフ</t>
    </rPh>
    <rPh sb="7" eb="9">
      <t>シンセイ</t>
    </rPh>
    <rPh sb="10" eb="11">
      <t>カン</t>
    </rPh>
    <rPh sb="13" eb="16">
      <t>タントウシャ</t>
    </rPh>
    <phoneticPr fontId="10"/>
  </si>
  <si>
    <t>郵便物の宛名</t>
    <rPh sb="0" eb="3">
      <t>ユウビンブツ</t>
    </rPh>
    <rPh sb="4" eb="6">
      <t>アテナ</t>
    </rPh>
    <phoneticPr fontId="10"/>
  </si>
  <si>
    <t>郵便物の送付先住所</t>
    <rPh sb="0" eb="3">
      <t>ユウビンブツ</t>
    </rPh>
    <rPh sb="4" eb="7">
      <t>ソウフサキ</t>
    </rPh>
    <rPh sb="7" eb="9">
      <t>ジュウショ</t>
    </rPh>
    <phoneticPr fontId="10"/>
  </si>
  <si>
    <t>所属</t>
    <rPh sb="0" eb="2">
      <t>ショゾク</t>
    </rPh>
    <phoneticPr fontId="10"/>
  </si>
  <si>
    <t>役職</t>
    <rPh sb="0" eb="2">
      <t>ヤクショク</t>
    </rPh>
    <phoneticPr fontId="10"/>
  </si>
  <si>
    <t>氏名</t>
    <rPh sb="0" eb="2">
      <t>シメイ</t>
    </rPh>
    <phoneticPr fontId="10"/>
  </si>
  <si>
    <t>氏名ふりがな</t>
    <rPh sb="0" eb="2">
      <t>シメイ</t>
    </rPh>
    <phoneticPr fontId="10"/>
  </si>
  <si>
    <t>電話番号</t>
    <rPh sb="0" eb="4">
      <t>デンワバンゴウ</t>
    </rPh>
    <phoneticPr fontId="10"/>
  </si>
  <si>
    <t>FAX番号</t>
    <rPh sb="3" eb="5">
      <t>バンゴウ</t>
    </rPh>
    <phoneticPr fontId="10"/>
  </si>
  <si>
    <t>e-mail</t>
    <phoneticPr fontId="10"/>
  </si>
  <si>
    <t>担当者①</t>
    <rPh sb="0" eb="3">
      <t>タントウシャ</t>
    </rPh>
    <phoneticPr fontId="10"/>
  </si>
  <si>
    <t>担当者②</t>
    <rPh sb="0" eb="3">
      <t>タントウシャ</t>
    </rPh>
    <phoneticPr fontId="10"/>
  </si>
  <si>
    <t>（様式第９）</t>
    <phoneticPr fontId="8"/>
  </si>
  <si>
    <t>株式会社博報堂プロダクツ　</t>
    <rPh sb="0" eb="4">
      <t>カブシキガイシャ</t>
    </rPh>
    <rPh sb="4" eb="7">
      <t>ハクホウドウ</t>
    </rPh>
    <phoneticPr fontId="8"/>
  </si>
  <si>
    <t xml:space="preserve">代表取締役社長　橋本 昌和　殿	</t>
    <phoneticPr fontId="8"/>
  </si>
  <si>
    <t>令和７年度被害者保護増進等事業費補助金
（自動車事故被害者支援体制等整備事業）
実績報告書</t>
    <rPh sb="0" eb="2">
      <t>レイワ</t>
    </rPh>
    <rPh sb="3" eb="5">
      <t>ネンド</t>
    </rPh>
    <rPh sb="5" eb="8">
      <t>ヒガイシャ</t>
    </rPh>
    <rPh sb="8" eb="10">
      <t>ホゴ</t>
    </rPh>
    <rPh sb="10" eb="12">
      <t>ゾウシン</t>
    </rPh>
    <rPh sb="12" eb="13">
      <t>トウ</t>
    </rPh>
    <rPh sb="13" eb="16">
      <t>ジギョウヒ</t>
    </rPh>
    <rPh sb="16" eb="19">
      <t>ホジョキン</t>
    </rPh>
    <rPh sb="21" eb="24">
      <t>ジドウシャ</t>
    </rPh>
    <rPh sb="24" eb="26">
      <t>ジコ</t>
    </rPh>
    <rPh sb="26" eb="29">
      <t>ヒガイシャ</t>
    </rPh>
    <rPh sb="29" eb="31">
      <t>シエン</t>
    </rPh>
    <rPh sb="31" eb="33">
      <t>タイセイ</t>
    </rPh>
    <rPh sb="33" eb="34">
      <t>トウ</t>
    </rPh>
    <rPh sb="34" eb="36">
      <t>セイビ</t>
    </rPh>
    <rPh sb="36" eb="38">
      <t>ジギョウ</t>
    </rPh>
    <rPh sb="40" eb="42">
      <t>ジッセキ</t>
    </rPh>
    <rPh sb="42" eb="44">
      <t>ホウコク</t>
    </rPh>
    <rPh sb="44" eb="45">
      <t>ショ</t>
    </rPh>
    <phoneticPr fontId="15"/>
  </si>
  <si>
    <t>　年　月　日付け文書をもって交付決定のあった被害者保護増進等事業費補助金にかかる補助対象事業（在宅療養環境整備事業）を完了したので、令和７年度被害者保護増進等事業費補助金（自動車事故被害者支援体制等整備事業）交付規程第１４条の規定に基づき、下記のとおり報告します。</t>
  </si>
  <si>
    <t>記</t>
    <rPh sb="0" eb="1">
      <t>キ</t>
    </rPh>
    <phoneticPr fontId="15"/>
  </si>
  <si>
    <t>1.　補助対象経費　　　　　　</t>
    <phoneticPr fontId="8"/>
  </si>
  <si>
    <t>金</t>
    <phoneticPr fontId="8"/>
  </si>
  <si>
    <t>円</t>
    <rPh sb="0" eb="1">
      <t>エン</t>
    </rPh>
    <phoneticPr fontId="8"/>
  </si>
  <si>
    <t xml:space="preserve">2.　補助金充当予定額 </t>
    <rPh sb="3" eb="6">
      <t>ホジョキン</t>
    </rPh>
    <rPh sb="6" eb="8">
      <t>ジュウトウ</t>
    </rPh>
    <rPh sb="8" eb="10">
      <t>ヨテイ</t>
    </rPh>
    <rPh sb="10" eb="11">
      <t>ガク</t>
    </rPh>
    <phoneticPr fontId="15"/>
  </si>
  <si>
    <t>3.　完了した補助対象事業の概要</t>
    <phoneticPr fontId="8"/>
  </si>
  <si>
    <t>令和７年度自動車事故被害者支援体制等整備事業</t>
    <phoneticPr fontId="8"/>
  </si>
  <si>
    <t>（在宅療養環境整備事業）実施・経費報告書のとおり</t>
    <rPh sb="1" eb="5">
      <t>ザイタクリョウヨウ</t>
    </rPh>
    <phoneticPr fontId="8"/>
  </si>
  <si>
    <t>4.　その他参考となる事項</t>
    <phoneticPr fontId="15"/>
  </si>
  <si>
    <t>（注）（　）の空欄は、補助対象事業名を記載すること。</t>
    <phoneticPr fontId="8"/>
  </si>
  <si>
    <t>（備考）用紙は、日本産業規格Ａ４とし、縦位置とする。</t>
  </si>
  <si>
    <t>令和７年度自動車事故被害者支援体制等整備事業（在宅療養環境整備事業）実施・経費報告書</t>
    <rPh sb="0" eb="2">
      <t>レイワ</t>
    </rPh>
    <rPh sb="3" eb="5">
      <t>ネンド</t>
    </rPh>
    <rPh sb="5" eb="8">
      <t>ジドウシャ</t>
    </rPh>
    <rPh sb="8" eb="10">
      <t>ジコ</t>
    </rPh>
    <rPh sb="10" eb="13">
      <t>ヒガイシャ</t>
    </rPh>
    <rPh sb="13" eb="15">
      <t>シエン</t>
    </rPh>
    <rPh sb="15" eb="17">
      <t>タイセイ</t>
    </rPh>
    <rPh sb="17" eb="18">
      <t>ナド</t>
    </rPh>
    <rPh sb="18" eb="20">
      <t>セイビ</t>
    </rPh>
    <rPh sb="20" eb="22">
      <t>ジギョウ</t>
    </rPh>
    <rPh sb="23" eb="27">
      <t>ザイタクリョウヨウ</t>
    </rPh>
    <rPh sb="27" eb="29">
      <t>カンキョウ</t>
    </rPh>
    <rPh sb="29" eb="31">
      <t>セイビ</t>
    </rPh>
    <rPh sb="31" eb="33">
      <t>ジギョウ</t>
    </rPh>
    <rPh sb="34" eb="36">
      <t>ジッシ</t>
    </rPh>
    <rPh sb="37" eb="39">
      <t>ケイヒ</t>
    </rPh>
    <rPh sb="39" eb="42">
      <t>ホウコクショ</t>
    </rPh>
    <phoneticPr fontId="10"/>
  </si>
  <si>
    <t>１．実施した補助対象事業の内容</t>
    <phoneticPr fontId="8"/>
  </si>
  <si>
    <t>３.賃金改善費、求人情報発信費、研修等経費の交付を受けることにより得られた効果と今後の活用方法</t>
  </si>
  <si>
    <t>得られた効果</t>
  </si>
  <si>
    <t>得られた効果の活用方法</t>
  </si>
  <si>
    <t>令和　年　月　日</t>
  </si>
  <si>
    <t>株式会社博報堂プロダクツ　殿</t>
    <rPh sb="0" eb="7">
      <t>カブシキガイシャハクホウドウ</t>
    </rPh>
    <phoneticPr fontId="6"/>
  </si>
  <si>
    <t>申請者</t>
  </si>
  <si>
    <t>被害者保護増進等事業費補助金請求書</t>
    <phoneticPr fontId="6"/>
  </si>
  <si>
    <t>　令和７年度被害者保護増進等事業費補助金に係る補助対象事業(自動車事故被害者支援体制等整備事業(在宅療養環境整備事業))については、額の確定に基づき、下記のとおり支払を請求いたします。</t>
    <rPh sb="1" eb="3">
      <t>レイワ</t>
    </rPh>
    <rPh sb="48" eb="52">
      <t>ザイタクリョウヨウ</t>
    </rPh>
    <rPh sb="66" eb="67">
      <t>ガク</t>
    </rPh>
    <rPh sb="68" eb="70">
      <t>カクテイ</t>
    </rPh>
    <rPh sb="71" eb="72">
      <t>モト</t>
    </rPh>
    <phoneticPr fontId="6"/>
  </si>
  <si>
    <t>記</t>
  </si>
  <si>
    <t>　　　1.　請　求　額</t>
  </si>
  <si>
    <t>　　　2.　受　取　人</t>
  </si>
  <si>
    <t>住所</t>
  </si>
  <si>
    <t>　　　 （口座名義人）</t>
  </si>
  <si>
    <t>氏名</t>
  </si>
  <si>
    <t>　　　3.　振込先金融機関及び支店名</t>
  </si>
  <si>
    <t>　　　4.　預金種別</t>
  </si>
  <si>
    <t>　　　5.  口座番号</t>
  </si>
  <si>
    <t>本件責任者：</t>
  </si>
  <si>
    <t>４．その他参考となる事項</t>
  </si>
  <si>
    <t>　（実施細目　第３条　求人情報発信費　関係）</t>
  </si>
  <si>
    <t>検　収　調　書</t>
    <rPh sb="0" eb="1">
      <t>ケン</t>
    </rPh>
    <rPh sb="2" eb="3">
      <t>オサム</t>
    </rPh>
    <rPh sb="4" eb="5">
      <t>チョウ</t>
    </rPh>
    <rPh sb="6" eb="7">
      <t>ショ</t>
    </rPh>
    <phoneticPr fontId="6"/>
  </si>
  <si>
    <t>NO</t>
  </si>
  <si>
    <t>１．掲載内容、数量</t>
    <rPh sb="2" eb="4">
      <t>ケイサイ</t>
    </rPh>
    <rPh sb="4" eb="6">
      <t>ナイヨウ</t>
    </rPh>
    <rPh sb="7" eb="9">
      <t>スウリョウ</t>
    </rPh>
    <phoneticPr fontId="6"/>
  </si>
  <si>
    <t>税込額</t>
    <rPh sb="0" eb="2">
      <t>ゼイコ</t>
    </rPh>
    <rPh sb="2" eb="3">
      <t>ガク</t>
    </rPh>
    <phoneticPr fontId="6"/>
  </si>
  <si>
    <t>2.購入金額</t>
    <rPh sb="2" eb="4">
      <t>コウニュウ</t>
    </rPh>
    <rPh sb="4" eb="6">
      <t>キンガク</t>
    </rPh>
    <phoneticPr fontId="6"/>
  </si>
  <si>
    <t>（うち、消費税</t>
    <rPh sb="4" eb="7">
      <t>ショウヒゼイ</t>
    </rPh>
    <phoneticPr fontId="6"/>
  </si>
  <si>
    <t>3.納入年月日</t>
    <rPh sb="2" eb="4">
      <t>ノウニュウ</t>
    </rPh>
    <rPh sb="4" eb="7">
      <t>ネンガッピ</t>
    </rPh>
    <phoneticPr fontId="6"/>
  </si>
  <si>
    <t>4.サイトURL及び成果物の名称</t>
    <rPh sb="8" eb="9">
      <t>オヨ</t>
    </rPh>
    <rPh sb="10" eb="13">
      <t>セイカブツ</t>
    </rPh>
    <rPh sb="14" eb="16">
      <t>メイショウ</t>
    </rPh>
    <phoneticPr fontId="6"/>
  </si>
  <si>
    <t>5.運営会社名</t>
    <phoneticPr fontId="6"/>
  </si>
  <si>
    <t>6.検収成績</t>
    <rPh sb="2" eb="4">
      <t>ケンシュウ</t>
    </rPh>
    <rPh sb="4" eb="6">
      <t>セイセキ</t>
    </rPh>
    <phoneticPr fontId="6"/>
  </si>
  <si>
    <t>合　　　格</t>
    <rPh sb="0" eb="1">
      <t>ゴウ</t>
    </rPh>
    <rPh sb="4" eb="5">
      <t>カク</t>
    </rPh>
    <phoneticPr fontId="6"/>
  </si>
  <si>
    <t>上記の物件について正に検収しました。</t>
    <rPh sb="0" eb="2">
      <t>ジョウキ</t>
    </rPh>
    <rPh sb="3" eb="5">
      <t>ブッケン</t>
    </rPh>
    <rPh sb="9" eb="10">
      <t>マサ</t>
    </rPh>
    <rPh sb="11" eb="13">
      <t>ケンシュウ</t>
    </rPh>
    <phoneticPr fontId="6"/>
  </si>
  <si>
    <t>（検収日）</t>
    <rPh sb="1" eb="4">
      <t>ケンシュウビ</t>
    </rPh>
    <phoneticPr fontId="6"/>
  </si>
  <si>
    <t>検収者氏名</t>
    <rPh sb="0" eb="2">
      <t>ケンシュウ</t>
    </rPh>
    <rPh sb="2" eb="3">
      <t>シャ</t>
    </rPh>
    <rPh sb="3" eb="5">
      <t>シメイ</t>
    </rPh>
    <phoneticPr fontId="6"/>
  </si>
  <si>
    <t>（役職）</t>
    <rPh sb="1" eb="3">
      <t>ヤクショク</t>
    </rPh>
    <phoneticPr fontId="6"/>
  </si>
  <si>
    <t>（氏名）</t>
  </si>
  <si>
    <t>（注）</t>
  </si>
  <si>
    <r>
      <t>　契約した会社等によって検収日が異なる場合には、原則として、</t>
    </r>
    <r>
      <rPr>
        <u/>
        <sz val="8"/>
        <rFont val="游ゴシック"/>
        <family val="3"/>
        <charset val="128"/>
      </rPr>
      <t>会社毎に本書を作成</t>
    </r>
    <r>
      <rPr>
        <sz val="8"/>
        <rFont val="游ゴシック"/>
        <family val="3"/>
        <charset val="128"/>
      </rPr>
      <t>すること。また、当該様式内に必要事項が記入しきれない場合には、適宜、別の用紙を用いて作成すること。</t>
    </r>
    <rPh sb="1" eb="3">
      <t>ケイヤク</t>
    </rPh>
    <rPh sb="5" eb="7">
      <t>カイシャ</t>
    </rPh>
    <rPh sb="7" eb="8">
      <t>トウ</t>
    </rPh>
    <rPh sb="30" eb="32">
      <t>カイシャ</t>
    </rPh>
    <rPh sb="32" eb="33">
      <t>ゴト</t>
    </rPh>
    <rPh sb="73" eb="74">
      <t>ベツ</t>
    </rPh>
    <rPh sb="75" eb="77">
      <t>ヨウシ</t>
    </rPh>
    <rPh sb="78" eb="79">
      <t>モチ</t>
    </rPh>
    <phoneticPr fontId="12"/>
  </si>
  <si>
    <t>１．対象職員名、雇用形態</t>
    <rPh sb="2" eb="7">
      <t>タイショウショクインメイ</t>
    </rPh>
    <rPh sb="8" eb="12">
      <t>コヨウケイタイ</t>
    </rPh>
    <phoneticPr fontId="6"/>
  </si>
  <si>
    <t>4.紹介会社名</t>
    <rPh sb="2" eb="4">
      <t>ショウカイ</t>
    </rPh>
    <rPh sb="4" eb="6">
      <t>ガイシャ</t>
    </rPh>
    <phoneticPr fontId="6"/>
  </si>
  <si>
    <t>5.検収成績</t>
    <rPh sb="2" eb="4">
      <t>ケンシュウ</t>
    </rPh>
    <rPh sb="4" eb="6">
      <t>セイセキ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</si>
</sst>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 &quot;¥&quot;* #,##0_ ;_ &quot;¥&quot;* \-#,##0_ ;_ &quot;¥&quot;* &quot;-&quot;_ ;_ @_ "/>
    <numFmt numFmtId="41" formatCode="_ * #,##0_ ;_ * \-#,##0_ ;_ * &quot;-&quot;_ ;_ @_ "/>
    <numFmt numFmtId="43" formatCode="_ * #,##0.00_ ;_ * \-#,##0.00_ ;_ * &quot;-&quot;??_ ;_ @_ "/>
    <numFmt numFmtId="176" formatCode="ggge&quot;年&quot;m&quot;月&quot;d&quot;日&quot;"/>
    <numFmt numFmtId="177" formatCode="gyy\.m\.d"/>
    <numFmt numFmtId="178" formatCode="gggyy&quot;年&quot;m&quot;月&quot;"/>
    <numFmt numFmtId="179" formatCode="#,##0&quot;円&quot;"/>
    <numFmt numFmtId="180" formatCode="gggyy&quot;年&quot;m&quot;月&quot;d&quot;日&quot;"/>
    <numFmt numFmtId="181" formatCode="[$-411]ggge&quot;年&quot;m&quot;月&quot;d&quot;日&quot;;\-;\-;@"/>
    <numFmt numFmtId="182" formatCode="&quot;¥&quot;#,##0_);[Red]\(&quot;¥&quot;#,##0\)"/>
    <numFmt numFmtId="183" formatCode="#,##0&quot;円）&quot;"/>
    <numFmt numFmtId="184" formatCode="[$-411]ggge&quot;年&quot;m&quot;月&quot;d&quot;日&quot;;@"/>
    <numFmt numFmtId="185" formatCode="#,###&quot;円&quot;"/>
    <numFmt numFmtId="186" formatCode="&quot;¥&quot;#,##0.0_);[Red]\(&quot;¥&quot;#,##0.0\)"/>
    <numFmt numFmtId="187" formatCode="[$-800411]ggge&quot;年&quot;m&quot;月&quot;d&quot;日&quot;;@"/>
    <numFmt numFmtId="188" formatCode="0_);[Red]\(0\)"/>
    <numFmt numFmtId="189" formatCode="\ 0;\-0;"/>
    <numFmt numFmtId="190" formatCode="[&lt;=999]000;[&lt;=9999]000\-00;000\-0000"/>
    <numFmt numFmtId="191" formatCode="#,##0_);[Red]\(#,##0\)"/>
  </numFmts>
  <fonts count="46">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2"/>
      <scheme val="minor"/>
    </font>
    <font>
      <sz val="6"/>
      <name val="ＭＳ Ｐゴシック"/>
      <family val="3"/>
      <scheme val="minor"/>
    </font>
    <font>
      <sz val="11"/>
      <color theme="1"/>
      <name val="ＭＳ Ｐゴシック"/>
      <family val="3"/>
      <scheme val="minor"/>
    </font>
    <font>
      <sz val="6"/>
      <name val="ＭＳ Ｐゴシック"/>
      <family val="3"/>
      <charset val="128"/>
      <scheme val="minor"/>
    </font>
    <font>
      <sz val="6"/>
      <name val="ＭＳ Ｐゴシック"/>
      <family val="3"/>
      <charset val="128"/>
    </font>
    <font>
      <sz val="6"/>
      <name val="ＭＳ Ｐゴシック"/>
      <family val="2"/>
      <charset val="128"/>
      <scheme val="minor"/>
    </font>
    <font>
      <sz val="6"/>
      <name val="游ゴシック"/>
      <family val="3"/>
    </font>
    <font>
      <sz val="6"/>
      <name val="ＭＳ Ｐゴシック"/>
      <family val="3"/>
    </font>
    <font>
      <sz val="11"/>
      <color theme="1"/>
      <name val="ＭＳ Ｐゴシック"/>
      <family val="3"/>
    </font>
    <font>
      <sz val="11"/>
      <color theme="1"/>
      <name val="ＭＳ Ｐゴシック"/>
      <family val="2"/>
      <scheme val="minor"/>
    </font>
    <font>
      <sz val="6"/>
      <name val="游ゴシック"/>
      <family val="3"/>
      <charset val="128"/>
    </font>
    <font>
      <sz val="11"/>
      <name val="ＭＳ Ｐゴシック"/>
      <family val="3"/>
    </font>
    <font>
      <u/>
      <sz val="11"/>
      <color theme="10"/>
      <name val="ＭＳ Ｐゴシック"/>
      <family val="3"/>
      <scheme val="minor"/>
    </font>
    <font>
      <b/>
      <sz val="16"/>
      <color theme="1"/>
      <name val="游ゴシック"/>
      <family val="3"/>
      <charset val="128"/>
    </font>
    <font>
      <sz val="11"/>
      <color theme="1"/>
      <name val="游ゴシック"/>
      <family val="3"/>
      <charset val="128"/>
    </font>
    <font>
      <sz val="10"/>
      <color theme="1"/>
      <name val="游ゴシック"/>
      <family val="3"/>
      <charset val="128"/>
    </font>
    <font>
      <sz val="11"/>
      <color theme="0" tint="-0.34998626667073579"/>
      <name val="游ゴシック"/>
      <family val="3"/>
      <charset val="128"/>
    </font>
    <font>
      <sz val="11"/>
      <name val="游ゴシック"/>
      <family val="3"/>
      <charset val="128"/>
    </font>
    <font>
      <sz val="12"/>
      <name val="游ゴシック"/>
      <family val="3"/>
      <charset val="128"/>
    </font>
    <font>
      <sz val="9"/>
      <name val="游ゴシック"/>
      <family val="3"/>
      <charset val="128"/>
    </font>
    <font>
      <b/>
      <sz val="11"/>
      <color theme="1"/>
      <name val="游ゴシック"/>
      <family val="3"/>
      <charset val="128"/>
    </font>
    <font>
      <sz val="8"/>
      <color theme="1"/>
      <name val="游ゴシック"/>
      <family val="3"/>
      <charset val="128"/>
    </font>
    <font>
      <sz val="9"/>
      <color theme="1"/>
      <name val="游ゴシック"/>
      <family val="3"/>
      <charset val="128"/>
    </font>
    <font>
      <sz val="10"/>
      <name val="游ゴシック"/>
      <family val="3"/>
      <charset val="128"/>
    </font>
    <font>
      <b/>
      <sz val="10"/>
      <name val="游ゴシック"/>
      <family val="3"/>
      <charset val="128"/>
    </font>
    <font>
      <u/>
      <sz val="11"/>
      <color theme="10"/>
      <name val="游ゴシック"/>
      <family val="3"/>
      <charset val="128"/>
    </font>
    <font>
      <b/>
      <sz val="11"/>
      <name val="游ゴシック"/>
      <family val="3"/>
      <charset val="128"/>
    </font>
    <font>
      <i/>
      <sz val="11"/>
      <name val="游ゴシック"/>
      <family val="3"/>
      <charset val="128"/>
    </font>
    <font>
      <i/>
      <sz val="8"/>
      <color theme="0" tint="-0.34998626667073579"/>
      <name val="游ゴシック"/>
      <family val="3"/>
      <charset val="128"/>
    </font>
    <font>
      <i/>
      <sz val="8"/>
      <name val="游ゴシック"/>
      <family val="3"/>
      <charset val="128"/>
    </font>
    <font>
      <u val="double"/>
      <sz val="11"/>
      <color theme="1"/>
      <name val="游ゴシック"/>
      <family val="3"/>
      <charset val="128"/>
    </font>
    <font>
      <b/>
      <u val="doubleAccounting"/>
      <sz val="11"/>
      <name val="游ゴシック"/>
      <family val="3"/>
      <charset val="128"/>
    </font>
    <font>
      <i/>
      <sz val="11"/>
      <color theme="1"/>
      <name val="游ゴシック"/>
      <family val="3"/>
      <charset val="128"/>
    </font>
    <font>
      <b/>
      <sz val="16"/>
      <name val="游ゴシック"/>
      <family val="3"/>
      <charset val="128"/>
    </font>
    <font>
      <i/>
      <sz val="8"/>
      <color theme="1"/>
      <name val="游ゴシック"/>
      <family val="3"/>
      <charset val="128"/>
    </font>
    <font>
      <sz val="8"/>
      <name val="游ゴシック"/>
      <family val="3"/>
      <charset val="128"/>
    </font>
    <font>
      <u/>
      <sz val="8"/>
      <name val="游ゴシック"/>
      <family val="3"/>
      <charset val="128"/>
    </font>
    <font>
      <sz val="6"/>
      <color theme="1"/>
      <name val="游ゴシック"/>
      <family val="3"/>
      <charset val="128"/>
    </font>
    <font>
      <b/>
      <sz val="9"/>
      <color indexed="81"/>
      <name val="游ゴシック"/>
      <family val="3"/>
      <charset val="128"/>
    </font>
    <font>
      <b/>
      <sz val="11"/>
      <color rgb="FF242424"/>
      <name val="游ゴシック"/>
      <family val="3"/>
      <charset val="128"/>
    </font>
    <font>
      <sz val="9"/>
      <color rgb="FFFF0000"/>
      <name val="游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9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diagonalDown="1">
      <left/>
      <right/>
      <top style="medium">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bottom style="double">
        <color indexed="64"/>
      </bottom>
      <diagonal/>
    </border>
    <border>
      <left/>
      <right style="medium">
        <color indexed="64"/>
      </right>
      <top style="double">
        <color indexed="64"/>
      </top>
      <bottom style="medium">
        <color indexed="64"/>
      </bottom>
      <diagonal/>
    </border>
    <border diagonalDown="1">
      <left style="medium">
        <color indexed="64"/>
      </left>
      <right/>
      <top style="thin">
        <color indexed="64"/>
      </top>
      <bottom/>
      <diagonal style="medium">
        <color indexed="64"/>
      </diagonal>
    </border>
    <border diagonalDown="1">
      <left/>
      <right/>
      <top style="thin">
        <color indexed="64"/>
      </top>
      <bottom/>
      <diagonal style="medium">
        <color indexed="64"/>
      </diagonal>
    </border>
    <border diagonalDown="1">
      <left/>
      <right style="medium">
        <color indexed="64"/>
      </right>
      <top style="thin">
        <color indexed="64"/>
      </top>
      <bottom/>
      <diagonal style="medium">
        <color indexed="64"/>
      </diagonal>
    </border>
    <border diagonalDown="1">
      <left style="medium">
        <color indexed="64"/>
      </left>
      <right/>
      <top/>
      <bottom/>
      <diagonal style="medium">
        <color indexed="64"/>
      </diagonal>
    </border>
    <border diagonalDown="1">
      <left/>
      <right/>
      <top/>
      <bottom/>
      <diagonal style="medium">
        <color indexed="64"/>
      </diagonal>
    </border>
    <border diagonalDown="1">
      <left/>
      <right style="medium">
        <color indexed="64"/>
      </right>
      <top/>
      <bottom/>
      <diagonal style="medium">
        <color indexed="64"/>
      </diagonal>
    </border>
    <border diagonalDown="1">
      <left style="medium">
        <color indexed="64"/>
      </left>
      <right/>
      <top/>
      <bottom style="thin">
        <color indexed="64"/>
      </bottom>
      <diagonal style="medium">
        <color indexed="64"/>
      </diagonal>
    </border>
    <border diagonalDown="1">
      <left/>
      <right/>
      <top/>
      <bottom style="thin">
        <color indexed="64"/>
      </bottom>
      <diagonal style="medium">
        <color indexed="64"/>
      </diagonal>
    </border>
    <border diagonalDown="1">
      <left/>
      <right style="medium">
        <color indexed="64"/>
      </right>
      <top/>
      <bottom style="thin">
        <color indexed="64"/>
      </bottom>
      <diagonal style="medium">
        <color indexed="64"/>
      </diagonal>
    </border>
    <border>
      <left/>
      <right style="thin">
        <color rgb="FF000000"/>
      </right>
      <top/>
      <bottom/>
      <diagonal/>
    </border>
    <border>
      <left style="thin">
        <color indexed="64"/>
      </left>
      <right style="thin">
        <color indexed="64"/>
      </right>
      <top style="thin">
        <color indexed="64"/>
      </top>
      <bottom style="thin">
        <color rgb="FF000000"/>
      </bottom>
      <diagonal/>
    </border>
    <border>
      <left style="thin">
        <color indexed="64"/>
      </left>
      <right/>
      <top/>
      <bottom style="double">
        <color rgb="FF000000"/>
      </bottom>
      <diagonal/>
    </border>
    <border>
      <left/>
      <right/>
      <top/>
      <bottom style="double">
        <color rgb="FF000000"/>
      </bottom>
      <diagonal/>
    </border>
    <border>
      <left/>
      <right style="thin">
        <color indexed="64"/>
      </right>
      <top/>
      <bottom style="double">
        <color rgb="FF000000"/>
      </bottom>
      <diagonal/>
    </border>
  </borders>
  <cellStyleXfs count="10">
    <xf numFmtId="0" fontId="0" fillId="0" borderId="0">
      <alignment vertical="center"/>
    </xf>
    <xf numFmtId="0" fontId="5" fillId="0" borderId="0"/>
    <xf numFmtId="38" fontId="7" fillId="0" borderId="0" applyFont="0" applyFill="0" applyBorder="0" applyAlignment="0" applyProtection="0">
      <alignment vertical="center"/>
    </xf>
    <xf numFmtId="0" fontId="4" fillId="0" borderId="0">
      <alignment vertical="center"/>
    </xf>
    <xf numFmtId="0" fontId="13" fillId="0" borderId="0">
      <alignment vertical="center"/>
    </xf>
    <xf numFmtId="0" fontId="3" fillId="0" borderId="0">
      <alignment vertical="center"/>
    </xf>
    <xf numFmtId="0" fontId="14" fillId="0" borderId="0">
      <alignment vertical="center"/>
    </xf>
    <xf numFmtId="0" fontId="16" fillId="0" borderId="0">
      <alignment vertical="center"/>
    </xf>
    <xf numFmtId="0" fontId="17" fillId="0" borderId="0" applyNumberFormat="0" applyFill="0" applyBorder="0" applyAlignment="0" applyProtection="0">
      <alignment vertical="center"/>
    </xf>
    <xf numFmtId="0" fontId="2" fillId="0" borderId="0">
      <alignment vertical="center"/>
    </xf>
  </cellStyleXfs>
  <cellXfs count="707">
    <xf numFmtId="0" fontId="0" fillId="0" borderId="0" xfId="0">
      <alignment vertical="center"/>
    </xf>
    <xf numFmtId="0" fontId="19" fillId="0" borderId="0" xfId="0" applyFont="1">
      <alignment vertical="center"/>
    </xf>
    <xf numFmtId="0" fontId="19" fillId="0" borderId="0" xfId="0" applyFont="1" applyAlignment="1">
      <alignment horizontal="center" vertical="center" shrinkToFit="1"/>
    </xf>
    <xf numFmtId="0" fontId="19" fillId="0" borderId="0" xfId="0" applyFont="1" applyAlignment="1">
      <alignment vertical="center" shrinkToFit="1"/>
    </xf>
    <xf numFmtId="0" fontId="21" fillId="0" borderId="0" xfId="0" applyFont="1">
      <alignment vertical="center"/>
    </xf>
    <xf numFmtId="0" fontId="23" fillId="0" borderId="69" xfId="0" applyFont="1" applyBorder="1" applyAlignment="1">
      <alignment vertical="center" shrinkToFit="1"/>
    </xf>
    <xf numFmtId="0" fontId="23" fillId="0" borderId="77" xfId="0" applyFont="1" applyBorder="1" applyAlignment="1">
      <alignment vertical="center" shrinkToFit="1"/>
    </xf>
    <xf numFmtId="0" fontId="23" fillId="0" borderId="75" xfId="0" applyFont="1" applyBorder="1" applyAlignment="1">
      <alignment vertical="center" shrinkToFit="1"/>
    </xf>
    <xf numFmtId="0" fontId="19"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3" fillId="0" borderId="0" xfId="0" applyFont="1">
      <alignment vertical="center"/>
    </xf>
    <xf numFmtId="0" fontId="24" fillId="0" borderId="0" xfId="0" applyFont="1">
      <alignment vertical="center"/>
    </xf>
    <xf numFmtId="42" fontId="19" fillId="0" borderId="0" xfId="0" applyNumberFormat="1" applyFont="1">
      <alignment vertical="center"/>
    </xf>
    <xf numFmtId="185" fontId="19" fillId="0" borderId="0" xfId="0" applyNumberFormat="1" applyFont="1" applyAlignment="1">
      <alignment vertical="center" shrinkToFit="1"/>
    </xf>
    <xf numFmtId="0" fontId="20" fillId="0" borderId="0" xfId="0" applyFont="1" applyAlignment="1" applyProtection="1">
      <alignment horizontal="left" vertical="top" wrapText="1"/>
      <protection locked="0"/>
    </xf>
    <xf numFmtId="0" fontId="19"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xf>
    <xf numFmtId="0" fontId="22" fillId="0" borderId="0" xfId="0" applyFont="1">
      <alignment vertical="center"/>
    </xf>
    <xf numFmtId="177" fontId="27" fillId="0" borderId="0" xfId="0" applyNumberFormat="1" applyFont="1" applyAlignment="1">
      <alignment vertical="center" shrinkToFit="1"/>
    </xf>
    <xf numFmtId="178" fontId="19" fillId="0" borderId="0" xfId="0" applyNumberFormat="1" applyFont="1" applyAlignment="1">
      <alignment vertical="center" shrinkToFit="1"/>
    </xf>
    <xf numFmtId="42" fontId="27" fillId="0" borderId="0" xfId="0" applyNumberFormat="1" applyFont="1" applyAlignment="1">
      <alignment vertical="center" shrinkToFit="1"/>
    </xf>
    <xf numFmtId="0" fontId="22" fillId="0" borderId="0" xfId="0" applyFont="1" applyAlignment="1">
      <alignment horizontal="left" vertical="center"/>
    </xf>
    <xf numFmtId="0" fontId="31" fillId="0" borderId="0" xfId="0" applyFont="1" applyAlignment="1">
      <alignment vertical="top"/>
    </xf>
    <xf numFmtId="180" fontId="22" fillId="0" borderId="0" xfId="0" applyNumberFormat="1" applyFont="1" applyAlignment="1">
      <alignment vertical="center" shrinkToFit="1"/>
    </xf>
    <xf numFmtId="0" fontId="22" fillId="0" borderId="0" xfId="0" applyFont="1" applyAlignment="1">
      <alignment horizontal="justify" vertical="center"/>
    </xf>
    <xf numFmtId="0" fontId="28" fillId="0" borderId="0" xfId="0" applyFont="1">
      <alignment vertical="center"/>
    </xf>
    <xf numFmtId="0" fontId="31" fillId="0" borderId="0" xfId="0" applyFont="1" applyAlignment="1">
      <alignment horizontal="center" vertical="center"/>
    </xf>
    <xf numFmtId="0" fontId="22" fillId="0" borderId="0" xfId="0" applyFont="1" applyAlignment="1">
      <alignment vertical="top" wrapText="1"/>
    </xf>
    <xf numFmtId="0" fontId="19" fillId="0" borderId="0" xfId="0" applyFont="1" applyAlignment="1">
      <alignment vertical="top" wrapText="1"/>
    </xf>
    <xf numFmtId="179" fontId="22" fillId="0" borderId="0" xfId="0" applyNumberFormat="1" applyFont="1">
      <alignment vertical="center"/>
    </xf>
    <xf numFmtId="179" fontId="32" fillId="0" borderId="0" xfId="0" applyNumberFormat="1" applyFont="1">
      <alignment vertical="center"/>
    </xf>
    <xf numFmtId="0" fontId="19" fillId="0" borderId="0" xfId="3" applyFont="1">
      <alignment vertical="center"/>
    </xf>
    <xf numFmtId="0" fontId="25" fillId="0" borderId="0" xfId="3" applyFont="1">
      <alignment vertical="center"/>
    </xf>
    <xf numFmtId="0" fontId="19" fillId="0" borderId="0" xfId="3" applyFont="1" applyAlignment="1">
      <alignment horizontal="center" vertical="center"/>
    </xf>
    <xf numFmtId="0" fontId="19" fillId="0" borderId="11" xfId="0" applyFont="1" applyBorder="1" applyAlignment="1">
      <alignment horizontal="left" vertical="center" shrinkToFit="1"/>
    </xf>
    <xf numFmtId="0" fontId="19" fillId="0" borderId="11" xfId="3" applyFont="1" applyBorder="1" applyAlignment="1">
      <alignment vertical="center" shrinkToFit="1"/>
    </xf>
    <xf numFmtId="0" fontId="19" fillId="0" borderId="0" xfId="3" applyFont="1" applyAlignment="1">
      <alignment vertical="center" textRotation="255"/>
    </xf>
    <xf numFmtId="0" fontId="19" fillId="0" borderId="11" xfId="3" applyFont="1" applyBorder="1">
      <alignment vertical="center"/>
    </xf>
    <xf numFmtId="0" fontId="19" fillId="0" borderId="47" xfId="0" applyFont="1" applyBorder="1" applyAlignment="1">
      <alignment vertical="center" shrinkToFit="1"/>
    </xf>
    <xf numFmtId="0" fontId="19" fillId="0" borderId="82" xfId="0" applyFont="1" applyBorder="1" applyAlignment="1">
      <alignment horizontal="left" vertical="center" shrinkToFit="1"/>
    </xf>
    <xf numFmtId="178" fontId="19" fillId="0" borderId="62" xfId="0" applyNumberFormat="1" applyFont="1" applyBorder="1" applyAlignment="1">
      <alignment vertical="center" shrinkToFit="1"/>
    </xf>
    <xf numFmtId="0" fontId="19" fillId="0" borderId="62" xfId="0" applyFont="1" applyBorder="1" applyAlignment="1">
      <alignment vertical="center" shrinkToFit="1"/>
    </xf>
    <xf numFmtId="0" fontId="19" fillId="0" borderId="65" xfId="0" applyFont="1" applyBorder="1" applyAlignment="1">
      <alignment vertical="center" shrinkToFit="1"/>
    </xf>
    <xf numFmtId="0" fontId="37" fillId="0" borderId="0" xfId="3" applyFont="1" applyAlignment="1">
      <alignment vertical="top" wrapText="1"/>
    </xf>
    <xf numFmtId="0" fontId="37" fillId="0" borderId="0" xfId="3" applyFont="1">
      <alignment vertical="center"/>
    </xf>
    <xf numFmtId="0" fontId="19" fillId="0" borderId="0" xfId="3" applyFont="1" applyAlignment="1">
      <alignment vertical="center" shrinkToFit="1"/>
    </xf>
    <xf numFmtId="0" fontId="19" fillId="0" borderId="15" xfId="3" applyFont="1" applyBorder="1">
      <alignment vertical="center"/>
    </xf>
    <xf numFmtId="0" fontId="19" fillId="0" borderId="36" xfId="3" applyFont="1" applyBorder="1" applyAlignment="1">
      <alignment vertical="center" shrinkToFit="1"/>
    </xf>
    <xf numFmtId="0" fontId="19" fillId="0" borderId="15" xfId="3" applyFont="1" applyBorder="1" applyAlignment="1">
      <alignment vertical="center" shrinkToFit="1"/>
    </xf>
    <xf numFmtId="0" fontId="19" fillId="0" borderId="20" xfId="3" applyFont="1" applyBorder="1">
      <alignment vertical="center"/>
    </xf>
    <xf numFmtId="0" fontId="19" fillId="6" borderId="18" xfId="3" applyFont="1" applyFill="1" applyBorder="1">
      <alignment vertical="center"/>
    </xf>
    <xf numFmtId="0" fontId="19" fillId="6" borderId="30" xfId="3" applyFont="1" applyFill="1" applyBorder="1">
      <alignment vertical="center"/>
    </xf>
    <xf numFmtId="0" fontId="31" fillId="0" borderId="0" xfId="6" applyFont="1" applyAlignment="1">
      <alignment vertical="top"/>
    </xf>
    <xf numFmtId="0" fontId="22" fillId="0" borderId="0" xfId="6" applyFont="1">
      <alignment vertical="center"/>
    </xf>
    <xf numFmtId="180" fontId="22" fillId="0" borderId="0" xfId="6" applyNumberFormat="1" applyFont="1" applyAlignment="1">
      <alignment vertical="center" shrinkToFit="1"/>
    </xf>
    <xf numFmtId="0" fontId="22" fillId="0" borderId="0" xfId="6" applyFont="1" applyAlignment="1">
      <alignment horizontal="justify" vertical="center"/>
    </xf>
    <xf numFmtId="0" fontId="22" fillId="0" borderId="0" xfId="6" applyFont="1" applyAlignment="1">
      <alignment horizontal="left" vertical="center"/>
    </xf>
    <xf numFmtId="0" fontId="31" fillId="0" borderId="0" xfId="6" applyFont="1" applyAlignment="1">
      <alignment horizontal="center" vertical="center"/>
    </xf>
    <xf numFmtId="0" fontId="22" fillId="0" borderId="0" xfId="6" applyFont="1" applyAlignment="1">
      <alignment vertical="justify" wrapText="1"/>
    </xf>
    <xf numFmtId="0" fontId="22" fillId="0" borderId="0" xfId="6" applyFont="1" applyAlignment="1">
      <alignment horizontal="center" vertical="center" wrapText="1"/>
    </xf>
    <xf numFmtId="179" fontId="22" fillId="0" borderId="0" xfId="6" applyNumberFormat="1" applyFont="1" applyAlignment="1">
      <alignment vertical="center" wrapText="1" shrinkToFit="1"/>
    </xf>
    <xf numFmtId="179" fontId="22" fillId="0" borderId="0" xfId="6" applyNumberFormat="1" applyFont="1">
      <alignment vertical="center"/>
    </xf>
    <xf numFmtId="0" fontId="22" fillId="0" borderId="0" xfId="7" applyFont="1">
      <alignment vertical="center"/>
    </xf>
    <xf numFmtId="181" fontId="22" fillId="0" borderId="0" xfId="0" applyNumberFormat="1" applyFont="1" applyAlignment="1">
      <alignment horizontal="distributed" vertical="center" shrinkToFit="1"/>
    </xf>
    <xf numFmtId="0" fontId="22" fillId="0" borderId="0" xfId="0" applyFont="1" applyAlignment="1">
      <alignment horizontal="right" vertical="center"/>
    </xf>
    <xf numFmtId="0" fontId="22" fillId="0" borderId="0" xfId="0" applyFont="1" applyAlignment="1">
      <alignment horizontal="left" vertical="center" wrapText="1"/>
    </xf>
    <xf numFmtId="179" fontId="37" fillId="0" borderId="0" xfId="0" applyNumberFormat="1" applyFont="1">
      <alignment vertical="center"/>
    </xf>
    <xf numFmtId="0" fontId="22" fillId="0" borderId="0" xfId="0" applyFont="1" applyAlignment="1">
      <alignment vertical="center" wrapText="1"/>
    </xf>
    <xf numFmtId="0" fontId="22" fillId="0" borderId="0" xfId="0" applyFont="1" applyAlignment="1">
      <alignment horizontal="right" vertical="center" shrinkToFit="1"/>
    </xf>
    <xf numFmtId="0" fontId="22" fillId="0" borderId="0" xfId="0" applyFont="1" applyAlignment="1">
      <alignment vertical="top" wrapText="1" shrinkToFit="1"/>
    </xf>
    <xf numFmtId="38" fontId="22" fillId="0" borderId="0" xfId="2" applyFont="1" applyFill="1" applyAlignment="1">
      <alignment vertical="center"/>
    </xf>
    <xf numFmtId="38" fontId="22" fillId="0" borderId="0" xfId="2" applyFont="1" applyFill="1" applyAlignment="1">
      <alignment horizontal="right" vertical="center"/>
    </xf>
    <xf numFmtId="180" fontId="22" fillId="0" borderId="0" xfId="0" applyNumberFormat="1" applyFont="1">
      <alignment vertical="center"/>
    </xf>
    <xf numFmtId="180" fontId="22" fillId="0" borderId="0" xfId="0" applyNumberFormat="1" applyFont="1" applyAlignment="1">
      <alignment horizontal="center" vertical="center"/>
    </xf>
    <xf numFmtId="0" fontId="24" fillId="0" borderId="0" xfId="0" applyFont="1" applyAlignment="1">
      <alignment horizontal="center" vertical="center"/>
    </xf>
    <xf numFmtId="0" fontId="22" fillId="0" borderId="0" xfId="0" applyFont="1" applyAlignment="1">
      <alignment horizontal="right" vertical="top"/>
    </xf>
    <xf numFmtId="0" fontId="22" fillId="0" borderId="0" xfId="0" applyFont="1" applyAlignment="1">
      <alignment vertical="top"/>
    </xf>
    <xf numFmtId="0" fontId="22" fillId="0" borderId="0" xfId="0" applyFont="1" applyAlignment="1">
      <alignment vertical="top" shrinkToFit="1"/>
    </xf>
    <xf numFmtId="0" fontId="22" fillId="0" borderId="0" xfId="0" applyFont="1" applyAlignment="1">
      <alignment vertical="center" shrinkToFit="1"/>
    </xf>
    <xf numFmtId="0" fontId="20" fillId="0" borderId="0" xfId="0" applyFont="1" applyAlignment="1" applyProtection="1">
      <alignment vertical="top" wrapText="1"/>
      <protection locked="0"/>
    </xf>
    <xf numFmtId="0" fontId="27" fillId="0" borderId="0" xfId="0" applyFont="1" applyAlignment="1">
      <alignment vertical="center" shrinkToFit="1"/>
    </xf>
    <xf numFmtId="0" fontId="20" fillId="0" borderId="0" xfId="0" applyFont="1" applyAlignment="1">
      <alignment horizontal="left" vertical="top" wrapText="1"/>
    </xf>
    <xf numFmtId="0" fontId="26" fillId="0" borderId="0" xfId="0" applyFont="1">
      <alignment vertical="center"/>
    </xf>
    <xf numFmtId="0" fontId="26" fillId="0" borderId="0" xfId="0" applyFont="1" applyAlignment="1">
      <alignment horizontal="center" vertical="center"/>
    </xf>
    <xf numFmtId="0" fontId="23" fillId="0" borderId="0" xfId="0" applyFont="1" applyAlignment="1">
      <alignment vertical="center" shrinkToFit="1"/>
    </xf>
    <xf numFmtId="58" fontId="19" fillId="0" borderId="0" xfId="0" applyNumberFormat="1" applyFont="1" applyAlignment="1">
      <alignment vertical="center" shrinkToFit="1"/>
    </xf>
    <xf numFmtId="58" fontId="19" fillId="5" borderId="0" xfId="0" applyNumberFormat="1" applyFont="1" applyFill="1" applyAlignment="1" applyProtection="1">
      <alignment vertical="center" shrinkToFit="1"/>
      <protection locked="0"/>
    </xf>
    <xf numFmtId="0" fontId="19" fillId="5" borderId="0" xfId="0" applyFont="1" applyFill="1" applyAlignment="1" applyProtection="1">
      <alignment vertical="center" shrinkToFit="1"/>
      <protection locked="0"/>
    </xf>
    <xf numFmtId="0" fontId="19" fillId="0" borderId="18" xfId="3" applyFont="1" applyBorder="1" applyAlignment="1">
      <alignment vertical="center" shrinkToFit="1"/>
    </xf>
    <xf numFmtId="0" fontId="19" fillId="0" borderId="0" xfId="0" applyFont="1" applyAlignment="1" applyProtection="1">
      <alignment vertical="center" shrinkToFit="1"/>
      <protection locked="0"/>
    </xf>
    <xf numFmtId="0" fontId="24" fillId="0" borderId="18" xfId="0" applyFont="1" applyBorder="1" applyAlignment="1">
      <alignment vertical="center" shrinkToFit="1"/>
    </xf>
    <xf numFmtId="0" fontId="19" fillId="0" borderId="1"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2" borderId="1" xfId="0" applyFont="1" applyFill="1" applyBorder="1" applyAlignment="1">
      <alignment horizontal="left" vertical="center" shrinkToFit="1"/>
    </xf>
    <xf numFmtId="0" fontId="19" fillId="2" borderId="6" xfId="0" applyFont="1" applyFill="1" applyBorder="1" applyAlignment="1">
      <alignment horizontal="left" vertical="center" shrinkToFit="1"/>
    </xf>
    <xf numFmtId="0" fontId="19" fillId="2" borderId="7" xfId="0" applyFont="1" applyFill="1" applyBorder="1" applyAlignment="1">
      <alignment horizontal="left" vertical="center" shrinkToFit="1"/>
    </xf>
    <xf numFmtId="0" fontId="19" fillId="0" borderId="2" xfId="0" applyFont="1" applyBorder="1" applyAlignment="1">
      <alignment horizontal="center" vertical="center" shrinkToFit="1"/>
    </xf>
    <xf numFmtId="0" fontId="19" fillId="2" borderId="2" xfId="0" applyFont="1" applyFill="1" applyBorder="1" applyAlignment="1">
      <alignment horizontal="left" vertical="center" shrinkToFit="1"/>
    </xf>
    <xf numFmtId="0" fontId="20" fillId="0" borderId="1"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49" fontId="19" fillId="2" borderId="2" xfId="0" quotePrefix="1" applyNumberFormat="1" applyFont="1" applyFill="1" applyBorder="1" applyAlignment="1">
      <alignment horizontal="left" vertical="center" shrinkToFit="1"/>
    </xf>
    <xf numFmtId="49" fontId="19" fillId="2" borderId="2" xfId="0" applyNumberFormat="1" applyFont="1" applyFill="1" applyBorder="1" applyAlignment="1">
      <alignment horizontal="left" vertical="center" shrinkToFit="1"/>
    </xf>
    <xf numFmtId="190" fontId="19" fillId="2" borderId="2" xfId="0" applyNumberFormat="1" applyFont="1" applyFill="1" applyBorder="1" applyAlignment="1">
      <alignment horizontal="left" vertical="center" shrinkToFit="1"/>
    </xf>
    <xf numFmtId="184" fontId="19" fillId="2" borderId="1" xfId="0" applyNumberFormat="1" applyFont="1" applyFill="1" applyBorder="1" applyAlignment="1">
      <alignment horizontal="left" vertical="center" shrinkToFit="1"/>
    </xf>
    <xf numFmtId="184" fontId="19" fillId="2" borderId="6" xfId="0" applyNumberFormat="1" applyFont="1" applyFill="1" applyBorder="1" applyAlignment="1">
      <alignment horizontal="left" vertical="center" shrinkToFit="1"/>
    </xf>
    <xf numFmtId="184" fontId="19" fillId="2" borderId="7" xfId="0" applyNumberFormat="1" applyFont="1" applyFill="1" applyBorder="1" applyAlignment="1">
      <alignment horizontal="left" vertical="center" shrinkToFit="1"/>
    </xf>
    <xf numFmtId="49" fontId="19" fillId="2" borderId="1" xfId="0" applyNumberFormat="1" applyFont="1" applyFill="1" applyBorder="1" applyAlignment="1">
      <alignment horizontal="left" vertical="center" shrinkToFit="1"/>
    </xf>
    <xf numFmtId="49" fontId="19" fillId="2" borderId="6" xfId="0" applyNumberFormat="1" applyFont="1" applyFill="1" applyBorder="1" applyAlignment="1">
      <alignment horizontal="left" vertical="center" shrinkToFit="1"/>
    </xf>
    <xf numFmtId="49" fontId="19" fillId="2" borderId="7" xfId="0" applyNumberFormat="1" applyFont="1" applyFill="1" applyBorder="1" applyAlignment="1">
      <alignment horizontal="left" vertical="center" shrinkToFit="1"/>
    </xf>
    <xf numFmtId="0" fontId="19" fillId="0" borderId="73" xfId="0" applyFont="1" applyBorder="1" applyAlignment="1">
      <alignment horizontal="left" vertical="center" shrinkToFit="1"/>
    </xf>
    <xf numFmtId="0" fontId="19" fillId="0" borderId="74" xfId="0" applyFont="1" applyBorder="1" applyAlignment="1">
      <alignment horizontal="left" vertical="center" shrinkToFit="1"/>
    </xf>
    <xf numFmtId="0" fontId="19" fillId="4" borderId="74" xfId="0" applyFont="1" applyFill="1" applyBorder="1" applyAlignment="1">
      <alignment horizontal="right" vertical="center" shrinkToFit="1"/>
    </xf>
    <xf numFmtId="0" fontId="19" fillId="4" borderId="75" xfId="0" applyFont="1" applyFill="1" applyBorder="1" applyAlignment="1">
      <alignment horizontal="right" vertical="center" shrinkToFit="1"/>
    </xf>
    <xf numFmtId="42" fontId="19" fillId="4" borderId="74" xfId="0" applyNumberFormat="1" applyFont="1" applyFill="1" applyBorder="1" applyAlignment="1">
      <alignment horizontal="right" vertical="center" shrinkToFit="1"/>
    </xf>
    <xf numFmtId="42" fontId="19" fillId="4" borderId="75" xfId="0" applyNumberFormat="1" applyFont="1" applyFill="1" applyBorder="1" applyAlignment="1">
      <alignment horizontal="right" vertical="center" shrinkToFit="1"/>
    </xf>
    <xf numFmtId="0" fontId="22" fillId="0" borderId="66" xfId="0" applyFont="1" applyBorder="1" applyAlignment="1">
      <alignment horizontal="center" vertical="center" shrinkToFit="1"/>
    </xf>
    <xf numFmtId="0" fontId="22" fillId="0" borderId="49" xfId="0" applyFont="1" applyBorder="1" applyAlignment="1">
      <alignment horizontal="center" vertical="center" shrinkToFit="1"/>
    </xf>
    <xf numFmtId="0" fontId="22" fillId="0" borderId="6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67" xfId="0" applyFont="1" applyBorder="1" applyAlignment="1">
      <alignment horizontal="center" vertical="center" shrinkToFit="1"/>
    </xf>
    <xf numFmtId="0" fontId="22" fillId="0" borderId="68" xfId="0" applyFont="1" applyBorder="1" applyAlignment="1">
      <alignment horizontal="center" vertical="center" shrinkToFit="1"/>
    </xf>
    <xf numFmtId="0" fontId="19" fillId="0" borderId="5" xfId="0" applyFont="1" applyBorder="1" applyAlignment="1">
      <alignment horizontal="right" vertical="center" shrinkToFit="1"/>
    </xf>
    <xf numFmtId="0" fontId="19" fillId="0" borderId="15" xfId="0" applyFont="1" applyBorder="1" applyAlignment="1">
      <alignment horizontal="right" vertical="center" shrinkToFit="1"/>
    </xf>
    <xf numFmtId="0" fontId="24" fillId="0" borderId="0" xfId="0" applyFont="1" applyAlignment="1">
      <alignment horizontal="left" vertical="center" shrinkToFit="1"/>
    </xf>
    <xf numFmtId="0" fontId="19" fillId="4" borderId="2" xfId="0" applyFont="1" applyFill="1" applyBorder="1" applyAlignment="1">
      <alignment horizontal="right" vertical="center"/>
    </xf>
    <xf numFmtId="0" fontId="19" fillId="0" borderId="5" xfId="0" applyFont="1" applyBorder="1" applyAlignment="1">
      <alignment horizontal="center" vertical="center" shrinkToFit="1"/>
    </xf>
    <xf numFmtId="0" fontId="19" fillId="0" borderId="15" xfId="0" applyFont="1" applyBorder="1" applyAlignment="1">
      <alignment horizontal="center" vertical="center" shrinkToFit="1"/>
    </xf>
    <xf numFmtId="0" fontId="23" fillId="2" borderId="35" xfId="0" applyFont="1" applyFill="1" applyBorder="1" applyAlignment="1">
      <alignment horizontal="center" vertical="center" shrinkToFit="1"/>
    </xf>
    <xf numFmtId="0" fontId="23" fillId="2" borderId="15" xfId="0" applyFont="1" applyFill="1" applyBorder="1" applyAlignment="1">
      <alignment horizontal="center" vertical="center" shrinkToFit="1"/>
    </xf>
    <xf numFmtId="0" fontId="23" fillId="2" borderId="36" xfId="0" applyFont="1" applyFill="1" applyBorder="1" applyAlignment="1">
      <alignment horizontal="center" vertical="center" shrinkToFit="1"/>
    </xf>
    <xf numFmtId="0" fontId="19" fillId="0" borderId="36" xfId="0" applyFont="1" applyBorder="1" applyAlignment="1">
      <alignment horizontal="center" vertical="center" shrinkToFit="1"/>
    </xf>
    <xf numFmtId="0" fontId="23" fillId="4" borderId="35" xfId="0" applyFont="1" applyFill="1" applyBorder="1" applyAlignment="1">
      <alignment horizontal="center" vertical="center" shrinkToFit="1"/>
    </xf>
    <xf numFmtId="0" fontId="23" fillId="4" borderId="36" xfId="0" applyFont="1" applyFill="1" applyBorder="1" applyAlignment="1">
      <alignment horizontal="center" vertical="center" shrinkToFit="1"/>
    </xf>
    <xf numFmtId="0" fontId="19" fillId="0" borderId="0" xfId="0" applyFont="1" applyAlignment="1">
      <alignment horizontal="left" vertical="center"/>
    </xf>
    <xf numFmtId="0" fontId="19" fillId="0" borderId="28" xfId="0" applyFont="1" applyBorder="1" applyAlignment="1">
      <alignment horizontal="left" vertical="center"/>
    </xf>
    <xf numFmtId="0" fontId="23" fillId="2" borderId="26" xfId="0" applyFont="1" applyFill="1" applyBorder="1" applyAlignment="1">
      <alignment horizontal="center" vertical="center" shrinkToFit="1"/>
    </xf>
    <xf numFmtId="0" fontId="23" fillId="2" borderId="8" xfId="0" applyFont="1" applyFill="1" applyBorder="1" applyAlignment="1">
      <alignment horizontal="center" vertical="center" shrinkToFit="1"/>
    </xf>
    <xf numFmtId="0" fontId="23" fillId="2" borderId="25" xfId="0" applyFont="1" applyFill="1" applyBorder="1" applyAlignment="1">
      <alignment horizontal="center" vertical="center" shrinkToFit="1"/>
    </xf>
    <xf numFmtId="0" fontId="22" fillId="0" borderId="72" xfId="0" applyFont="1" applyBorder="1" applyAlignment="1">
      <alignment horizontal="center" vertical="center" shrinkToFit="1"/>
    </xf>
    <xf numFmtId="0" fontId="22" fillId="0" borderId="76" xfId="0" applyFont="1" applyBorder="1" applyAlignment="1">
      <alignment horizontal="center" vertical="center" shrinkToFit="1"/>
    </xf>
    <xf numFmtId="0" fontId="23" fillId="2" borderId="33" xfId="0" applyFont="1" applyFill="1" applyBorder="1" applyAlignment="1">
      <alignment horizontal="center" vertical="center" shrinkToFit="1"/>
    </xf>
    <xf numFmtId="0" fontId="23" fillId="2" borderId="18" xfId="0" applyFont="1" applyFill="1" applyBorder="1" applyAlignment="1">
      <alignment horizontal="center" vertical="center" shrinkToFit="1"/>
    </xf>
    <xf numFmtId="0" fontId="23" fillId="2" borderId="30" xfId="0" applyFont="1" applyFill="1" applyBorder="1" applyAlignment="1">
      <alignment horizontal="center" vertical="center" shrinkToFit="1"/>
    </xf>
    <xf numFmtId="0" fontId="26" fillId="0" borderId="0" xfId="0" applyFont="1" applyAlignment="1">
      <alignment horizontal="center" vertical="center"/>
    </xf>
    <xf numFmtId="0" fontId="20" fillId="0" borderId="0" xfId="0" applyFont="1" applyAlignment="1">
      <alignment horizontal="left" vertical="top" wrapText="1"/>
    </xf>
    <xf numFmtId="0" fontId="27" fillId="0" borderId="1"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2" fillId="0" borderId="17" xfId="0" applyFont="1" applyBorder="1" applyAlignment="1">
      <alignment horizontal="left" vertical="center"/>
    </xf>
    <xf numFmtId="185" fontId="25" fillId="4" borderId="2" xfId="0" applyNumberFormat="1" applyFont="1" applyFill="1" applyBorder="1" applyAlignment="1">
      <alignment horizontal="center" vertical="center"/>
    </xf>
    <xf numFmtId="185" fontId="20" fillId="4" borderId="1" xfId="0" applyNumberFormat="1" applyFont="1" applyFill="1" applyBorder="1" applyAlignment="1">
      <alignment horizontal="center" vertical="center" shrinkToFit="1"/>
    </xf>
    <xf numFmtId="185" fontId="20" fillId="4" borderId="6" xfId="0" applyNumberFormat="1" applyFont="1" applyFill="1" applyBorder="1" applyAlignment="1">
      <alignment horizontal="center" vertical="center" shrinkToFit="1"/>
    </xf>
    <xf numFmtId="185" fontId="20" fillId="4" borderId="7" xfId="0" applyNumberFormat="1"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6" xfId="0" applyFont="1" applyFill="1" applyBorder="1" applyAlignment="1">
      <alignment horizontal="center" vertical="center" shrinkToFit="1"/>
    </xf>
    <xf numFmtId="0" fontId="19" fillId="2" borderId="7" xfId="0" applyFont="1" applyFill="1" applyBorder="1" applyAlignment="1">
      <alignment horizontal="center" vertical="center" shrinkToFit="1"/>
    </xf>
    <xf numFmtId="0" fontId="26" fillId="0" borderId="1" xfId="0" applyFont="1" applyBorder="1" applyAlignment="1">
      <alignment horizontal="center" vertical="center"/>
    </xf>
    <xf numFmtId="0" fontId="26" fillId="0" borderId="7" xfId="0" applyFont="1" applyBorder="1" applyAlignment="1">
      <alignment horizontal="center" vertical="center"/>
    </xf>
    <xf numFmtId="180" fontId="19" fillId="2" borderId="1" xfId="2" applyNumberFormat="1" applyFont="1" applyFill="1" applyBorder="1" applyAlignment="1" applyProtection="1">
      <alignment horizontal="center" vertical="center" shrinkToFit="1"/>
    </xf>
    <xf numFmtId="180" fontId="19" fillId="2" borderId="6" xfId="2" applyNumberFormat="1" applyFont="1" applyFill="1" applyBorder="1" applyAlignment="1" applyProtection="1">
      <alignment horizontal="center" vertical="center" shrinkToFit="1"/>
    </xf>
    <xf numFmtId="180" fontId="19" fillId="2" borderId="7" xfId="2" applyNumberFormat="1" applyFont="1" applyFill="1" applyBorder="1" applyAlignment="1" applyProtection="1">
      <alignment horizontal="center" vertical="center" shrinkToFit="1"/>
    </xf>
    <xf numFmtId="176" fontId="19" fillId="2" borderId="1" xfId="2" applyNumberFormat="1" applyFont="1" applyFill="1" applyBorder="1" applyAlignment="1" applyProtection="1">
      <alignment horizontal="center" vertical="center" shrinkToFit="1"/>
    </xf>
    <xf numFmtId="176" fontId="19" fillId="2" borderId="6" xfId="2" applyNumberFormat="1" applyFont="1" applyFill="1" applyBorder="1" applyAlignment="1" applyProtection="1">
      <alignment horizontal="center" vertical="center" shrinkToFit="1"/>
    </xf>
    <xf numFmtId="176" fontId="19" fillId="2" borderId="7" xfId="2" applyNumberFormat="1" applyFont="1" applyFill="1" applyBorder="1" applyAlignment="1" applyProtection="1">
      <alignment horizontal="center" vertical="center" shrinkToFit="1"/>
    </xf>
    <xf numFmtId="0" fontId="19" fillId="4" borderId="1" xfId="2" applyNumberFormat="1" applyFont="1" applyFill="1" applyBorder="1" applyAlignment="1" applyProtection="1">
      <alignment horizontal="center" vertical="center" shrinkToFit="1"/>
    </xf>
    <xf numFmtId="0" fontId="19" fillId="4" borderId="6" xfId="2" applyNumberFormat="1" applyFont="1" applyFill="1" applyBorder="1" applyAlignment="1" applyProtection="1">
      <alignment horizontal="center" vertical="center" shrinkToFit="1"/>
    </xf>
    <xf numFmtId="0" fontId="19" fillId="4" borderId="7" xfId="2" applyNumberFormat="1" applyFont="1" applyFill="1" applyBorder="1" applyAlignment="1" applyProtection="1">
      <alignment horizontal="center" vertical="center" shrinkToFit="1"/>
    </xf>
    <xf numFmtId="185" fontId="20" fillId="2" borderId="2" xfId="0" applyNumberFormat="1" applyFont="1" applyFill="1" applyBorder="1" applyAlignment="1">
      <alignment horizontal="center" vertical="center" shrinkToFit="1"/>
    </xf>
    <xf numFmtId="0" fontId="19" fillId="0" borderId="17" xfId="0" applyFont="1" applyBorder="1" applyAlignment="1">
      <alignment horizontal="left" vertical="center" wrapText="1" shrinkToFit="1"/>
    </xf>
    <xf numFmtId="0" fontId="19" fillId="0" borderId="0" xfId="0" applyFont="1" applyAlignment="1">
      <alignment horizontal="center" vertical="center" shrinkToFit="1"/>
    </xf>
    <xf numFmtId="0" fontId="26" fillId="0" borderId="2" xfId="0" applyFont="1" applyBorder="1" applyAlignment="1">
      <alignment horizontal="center" vertical="center"/>
    </xf>
    <xf numFmtId="0" fontId="19" fillId="2" borderId="2" xfId="0" applyFont="1" applyFill="1" applyBorder="1" applyAlignment="1">
      <alignment horizontal="center" vertical="center" shrinkToFit="1"/>
    </xf>
    <xf numFmtId="176" fontId="19" fillId="2" borderId="2" xfId="2" applyNumberFormat="1" applyFont="1" applyFill="1" applyBorder="1" applyAlignment="1" applyProtection="1">
      <alignment horizontal="center" vertical="center" shrinkToFit="1"/>
    </xf>
    <xf numFmtId="185" fontId="20" fillId="4" borderId="2" xfId="0" applyNumberFormat="1" applyFont="1" applyFill="1" applyBorder="1" applyAlignment="1">
      <alignment horizontal="center" vertical="center" shrinkToFit="1"/>
    </xf>
    <xf numFmtId="178" fontId="19" fillId="0" borderId="0" xfId="0" applyNumberFormat="1" applyFont="1" applyAlignment="1">
      <alignment horizontal="center" vertical="center" shrinkToFit="1"/>
    </xf>
    <xf numFmtId="185" fontId="19" fillId="0" borderId="2" xfId="0" applyNumberFormat="1" applyFont="1" applyBorder="1" applyAlignment="1">
      <alignment horizontal="center" vertical="center" shrinkToFit="1"/>
    </xf>
    <xf numFmtId="180" fontId="19" fillId="2" borderId="2" xfId="2" applyNumberFormat="1" applyFont="1" applyFill="1" applyBorder="1" applyAlignment="1" applyProtection="1">
      <alignment horizontal="center" vertical="center" shrinkToFit="1"/>
    </xf>
    <xf numFmtId="0" fontId="24"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19" fillId="3" borderId="2" xfId="0" applyFont="1" applyFill="1" applyBorder="1" applyAlignment="1">
      <alignment horizontal="left" vertical="center" shrinkToFit="1"/>
    </xf>
    <xf numFmtId="0" fontId="22" fillId="2" borderId="2" xfId="0" applyFont="1" applyFill="1" applyBorder="1" applyAlignment="1">
      <alignment horizontal="center" vertical="center" wrapText="1"/>
    </xf>
    <xf numFmtId="0" fontId="24" fillId="2" borderId="2" xfId="0" applyFont="1" applyFill="1" applyBorder="1" applyAlignment="1">
      <alignment horizontal="left" vertical="center"/>
    </xf>
    <xf numFmtId="189" fontId="19" fillId="3" borderId="2" xfId="0" applyNumberFormat="1" applyFont="1" applyFill="1" applyBorder="1" applyAlignment="1">
      <alignment horizontal="left" vertical="center" shrinkToFit="1"/>
    </xf>
    <xf numFmtId="0" fontId="24" fillId="2" borderId="2" xfId="0" applyFont="1" applyFill="1" applyBorder="1" applyAlignment="1">
      <alignment horizontal="left" vertical="center" wrapText="1"/>
    </xf>
    <xf numFmtId="189" fontId="19" fillId="3" borderId="1" xfId="0" applyNumberFormat="1" applyFont="1" applyFill="1" applyBorder="1" applyAlignment="1">
      <alignment horizontal="left" vertical="center" shrinkToFit="1"/>
    </xf>
    <xf numFmtId="189" fontId="19" fillId="3" borderId="6" xfId="0" applyNumberFormat="1" applyFont="1" applyFill="1" applyBorder="1" applyAlignment="1">
      <alignment horizontal="left" vertical="center" shrinkToFit="1"/>
    </xf>
    <xf numFmtId="189" fontId="19" fillId="3" borderId="7" xfId="0" applyNumberFormat="1" applyFont="1" applyFill="1" applyBorder="1" applyAlignment="1">
      <alignment horizontal="left" vertical="center" shrinkToFit="1"/>
    </xf>
    <xf numFmtId="176" fontId="27" fillId="2" borderId="2" xfId="0" applyNumberFormat="1" applyFont="1" applyFill="1" applyBorder="1" applyAlignment="1">
      <alignment horizontal="center" vertical="center" shrinkToFit="1"/>
    </xf>
    <xf numFmtId="42" fontId="19" fillId="2" borderId="2" xfId="0" applyNumberFormat="1" applyFont="1" applyFill="1" applyBorder="1" applyAlignment="1">
      <alignment horizontal="center" vertical="center" shrinkToFit="1"/>
    </xf>
    <xf numFmtId="185" fontId="19" fillId="2" borderId="1" xfId="0" applyNumberFormat="1" applyFont="1" applyFill="1" applyBorder="1" applyAlignment="1">
      <alignment horizontal="center" vertical="center" shrinkToFit="1"/>
    </xf>
    <xf numFmtId="185" fontId="19" fillId="2" borderId="6" xfId="0" applyNumberFormat="1" applyFont="1" applyFill="1" applyBorder="1" applyAlignment="1">
      <alignment horizontal="center" vertical="center" shrinkToFit="1"/>
    </xf>
    <xf numFmtId="185" fontId="19" fillId="2" borderId="7" xfId="0" applyNumberFormat="1" applyFont="1" applyFill="1" applyBorder="1" applyAlignment="1">
      <alignment horizontal="center" vertical="center" shrinkToFit="1"/>
    </xf>
    <xf numFmtId="185" fontId="19" fillId="2" borderId="1" xfId="0" applyNumberFormat="1" applyFont="1" applyFill="1" applyBorder="1" applyAlignment="1">
      <alignment vertical="center" shrinkToFit="1"/>
    </xf>
    <xf numFmtId="185" fontId="19" fillId="2" borderId="6" xfId="0" applyNumberFormat="1" applyFont="1" applyFill="1" applyBorder="1" applyAlignment="1">
      <alignment vertical="center" shrinkToFit="1"/>
    </xf>
    <xf numFmtId="185" fontId="19" fillId="2" borderId="7" xfId="0" applyNumberFormat="1" applyFont="1" applyFill="1" applyBorder="1" applyAlignment="1">
      <alignment vertical="center" shrinkToFit="1"/>
    </xf>
    <xf numFmtId="185" fontId="19" fillId="4" borderId="1" xfId="0" applyNumberFormat="1" applyFont="1" applyFill="1" applyBorder="1" applyAlignment="1">
      <alignment horizontal="right" vertical="center" shrinkToFit="1"/>
    </xf>
    <xf numFmtId="185" fontId="19" fillId="4" borderId="6" xfId="0" applyNumberFormat="1" applyFont="1" applyFill="1" applyBorder="1" applyAlignment="1">
      <alignment horizontal="right" vertical="center" shrinkToFit="1"/>
    </xf>
    <xf numFmtId="185" fontId="19" fillId="4" borderId="7" xfId="0" applyNumberFormat="1" applyFont="1" applyFill="1" applyBorder="1" applyAlignment="1">
      <alignment horizontal="right" vertical="center" shrinkToFit="1"/>
    </xf>
    <xf numFmtId="0" fontId="15" fillId="0" borderId="2" xfId="0" applyFont="1" applyBorder="1" applyAlignment="1">
      <alignment horizontal="center" vertical="center"/>
    </xf>
    <xf numFmtId="185" fontId="19" fillId="2" borderId="1" xfId="0" applyNumberFormat="1" applyFont="1" applyFill="1" applyBorder="1" applyAlignment="1">
      <alignment horizontal="right" vertical="center" shrinkToFit="1"/>
    </xf>
    <xf numFmtId="185" fontId="19" fillId="2" borderId="6" xfId="0" applyNumberFormat="1" applyFont="1" applyFill="1" applyBorder="1" applyAlignment="1">
      <alignment horizontal="right" vertical="center" shrinkToFit="1"/>
    </xf>
    <xf numFmtId="185" fontId="19" fillId="2" borderId="7" xfId="0" applyNumberFormat="1" applyFont="1" applyFill="1" applyBorder="1" applyAlignment="1">
      <alignment horizontal="right" vertical="center" shrinkToFit="1"/>
    </xf>
    <xf numFmtId="177" fontId="27" fillId="2" borderId="2" xfId="0" applyNumberFormat="1" applyFont="1" applyFill="1" applyBorder="1" applyAlignment="1">
      <alignment horizontal="center" vertical="center" shrinkToFit="1"/>
    </xf>
    <xf numFmtId="0" fontId="22" fillId="0" borderId="0" xfId="0" applyFont="1" applyAlignment="1">
      <alignment horizontal="center" vertical="center"/>
    </xf>
    <xf numFmtId="0" fontId="19" fillId="5" borderId="2" xfId="0" applyFont="1" applyFill="1" applyBorder="1" applyAlignment="1">
      <alignment horizontal="center" vertical="center"/>
    </xf>
    <xf numFmtId="177" fontId="27" fillId="2" borderId="1" xfId="0" applyNumberFormat="1" applyFont="1" applyFill="1" applyBorder="1" applyAlignment="1">
      <alignment horizontal="center" vertical="center" shrinkToFit="1"/>
    </xf>
    <xf numFmtId="177" fontId="27" fillId="2" borderId="6" xfId="0" applyNumberFormat="1" applyFont="1" applyFill="1" applyBorder="1" applyAlignment="1">
      <alignment horizontal="center" vertical="center" shrinkToFit="1"/>
    </xf>
    <xf numFmtId="177" fontId="27" fillId="2" borderId="7" xfId="0" applyNumberFormat="1" applyFont="1" applyFill="1" applyBorder="1" applyAlignment="1">
      <alignment horizontal="center" vertical="center" shrinkToFit="1"/>
    </xf>
    <xf numFmtId="185" fontId="19" fillId="2" borderId="2" xfId="0" applyNumberFormat="1" applyFont="1" applyFill="1" applyBorder="1" applyAlignment="1">
      <alignment horizontal="center" vertical="center" shrinkToFit="1"/>
    </xf>
    <xf numFmtId="185" fontId="19" fillId="4" borderId="1" xfId="0" applyNumberFormat="1" applyFont="1" applyFill="1" applyBorder="1" applyAlignment="1">
      <alignment horizontal="center" vertical="center" shrinkToFit="1"/>
    </xf>
    <xf numFmtId="185" fontId="19" fillId="4" borderId="6" xfId="0" applyNumberFormat="1" applyFont="1" applyFill="1" applyBorder="1" applyAlignment="1">
      <alignment horizontal="center" vertical="center" shrinkToFit="1"/>
    </xf>
    <xf numFmtId="185" fontId="19" fillId="4" borderId="7" xfId="0" applyNumberFormat="1" applyFont="1" applyFill="1" applyBorder="1" applyAlignment="1">
      <alignment horizontal="center" vertical="center" shrinkToFit="1"/>
    </xf>
    <xf numFmtId="0" fontId="24" fillId="2" borderId="33" xfId="0" applyFont="1" applyFill="1" applyBorder="1" applyAlignment="1">
      <alignment horizontal="center" vertical="center" shrinkToFit="1"/>
    </xf>
    <xf numFmtId="0" fontId="24" fillId="2" borderId="18" xfId="0" applyFont="1" applyFill="1" applyBorder="1" applyAlignment="1">
      <alignment horizontal="center" vertical="center" shrinkToFit="1"/>
    </xf>
    <xf numFmtId="0" fontId="24" fillId="2" borderId="30" xfId="0" applyFont="1" applyFill="1" applyBorder="1" applyAlignment="1">
      <alignment horizontal="center" vertical="center" shrinkToFit="1"/>
    </xf>
    <xf numFmtId="0" fontId="24" fillId="0" borderId="26"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25" xfId="0" applyFont="1" applyBorder="1" applyAlignment="1">
      <alignment horizontal="center" vertical="center" shrinkToFit="1"/>
    </xf>
    <xf numFmtId="0" fontId="30" fillId="2" borderId="18" xfId="8" applyFont="1" applyFill="1" applyBorder="1" applyAlignment="1" applyProtection="1">
      <alignment horizontal="center" vertical="center" shrinkToFit="1"/>
    </xf>
    <xf numFmtId="0" fontId="24" fillId="2" borderId="22" xfId="0" applyFont="1" applyFill="1" applyBorder="1" applyAlignment="1">
      <alignment horizontal="center" vertical="center" shrinkToFit="1"/>
    </xf>
    <xf numFmtId="0" fontId="24" fillId="0" borderId="12" xfId="0" applyFont="1" applyBorder="1" applyAlignment="1">
      <alignment horizontal="center" vertical="center"/>
    </xf>
    <xf numFmtId="0" fontId="24" fillId="0" borderId="18" xfId="0" applyFont="1" applyBorder="1" applyAlignment="1">
      <alignment horizontal="center" vertical="center"/>
    </xf>
    <xf numFmtId="0" fontId="24" fillId="0" borderId="22" xfId="0" applyFont="1" applyBorder="1" applyAlignment="1">
      <alignment horizontal="center" vertical="center"/>
    </xf>
    <xf numFmtId="0" fontId="24" fillId="2" borderId="12" xfId="0" applyFont="1" applyFill="1" applyBorder="1" applyAlignment="1">
      <alignment horizontal="center" vertical="center" shrinkToFit="1"/>
    </xf>
    <xf numFmtId="0" fontId="29" fillId="0" borderId="8" xfId="0" applyFont="1" applyBorder="1" applyAlignment="1">
      <alignment horizontal="center" vertical="center" shrinkToFit="1"/>
    </xf>
    <xf numFmtId="0" fontId="29" fillId="0" borderId="21" xfId="0" applyFont="1" applyBorder="1" applyAlignment="1">
      <alignment horizontal="center" vertical="center" shrinkToFit="1"/>
    </xf>
    <xf numFmtId="0" fontId="24" fillId="0" borderId="14" xfId="0" applyFont="1" applyBorder="1" applyAlignment="1">
      <alignment horizontal="center" vertical="center"/>
    </xf>
    <xf numFmtId="0" fontId="24" fillId="0" borderId="6" xfId="0" applyFont="1" applyBorder="1" applyAlignment="1">
      <alignment horizontal="center" vertical="center"/>
    </xf>
    <xf numFmtId="0" fontId="24" fillId="0" borderId="24" xfId="0" applyFont="1" applyBorder="1" applyAlignment="1">
      <alignment horizontal="center" vertical="center"/>
    </xf>
    <xf numFmtId="0" fontId="24" fillId="2" borderId="14" xfId="0" applyFont="1" applyFill="1" applyBorder="1" applyAlignment="1">
      <alignment horizontal="center" vertical="center" shrinkToFit="1"/>
    </xf>
    <xf numFmtId="0" fontId="24" fillId="2" borderId="6" xfId="0" applyFont="1" applyFill="1" applyBorder="1" applyAlignment="1">
      <alignment horizontal="center" vertical="center" shrinkToFit="1"/>
    </xf>
    <xf numFmtId="0" fontId="24" fillId="2" borderId="7" xfId="0" applyFont="1" applyFill="1" applyBorder="1" applyAlignment="1">
      <alignment horizontal="center" vertical="center" shrinkToFit="1"/>
    </xf>
    <xf numFmtId="0" fontId="24" fillId="2" borderId="1" xfId="0" applyFont="1" applyFill="1" applyBorder="1" applyAlignment="1">
      <alignment horizontal="center" vertical="center" shrinkToFit="1"/>
    </xf>
    <xf numFmtId="0" fontId="30" fillId="2" borderId="6" xfId="8" applyFont="1" applyFill="1" applyBorder="1" applyAlignment="1" applyProtection="1">
      <alignment horizontal="center" vertical="center" shrinkToFit="1"/>
    </xf>
    <xf numFmtId="0" fontId="24" fillId="2" borderId="24" xfId="0" applyFont="1" applyFill="1" applyBorder="1" applyAlignment="1">
      <alignment horizontal="center" vertical="center" shrinkToFit="1"/>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21" xfId="0" applyFont="1" applyBorder="1" applyAlignment="1">
      <alignment horizontal="center" vertical="center"/>
    </xf>
    <xf numFmtId="0" fontId="24" fillId="2" borderId="8" xfId="0" applyFont="1" applyFill="1" applyBorder="1" applyAlignment="1">
      <alignment horizontal="left" vertical="center" shrinkToFit="1"/>
    </xf>
    <xf numFmtId="0" fontId="24" fillId="2" borderId="21" xfId="0" applyFont="1" applyFill="1" applyBorder="1" applyAlignment="1">
      <alignment horizontal="left" vertical="center" shrinkToFit="1"/>
    </xf>
    <xf numFmtId="0" fontId="24" fillId="2" borderId="18" xfId="0" applyFont="1" applyFill="1" applyBorder="1" applyAlignment="1">
      <alignment horizontal="left" vertical="center" shrinkToFit="1"/>
    </xf>
    <xf numFmtId="0" fontId="24" fillId="2" borderId="22" xfId="0" applyFont="1" applyFill="1" applyBorder="1" applyAlignment="1">
      <alignment horizontal="left" vertical="center" shrinkToFit="1"/>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24" fillId="0" borderId="23" xfId="0" applyFont="1" applyBorder="1" applyAlignment="1">
      <alignment horizontal="center" vertical="center"/>
    </xf>
    <xf numFmtId="0" fontId="24"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9" xfId="0" applyFont="1" applyBorder="1" applyAlignment="1">
      <alignment horizontal="center" vertical="center" shrinkToFit="1"/>
    </xf>
    <xf numFmtId="0" fontId="24" fillId="2" borderId="9"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2" fillId="0" borderId="0" xfId="0" applyFont="1" applyAlignment="1">
      <alignment horizontal="left" vertical="center" shrinkToFit="1"/>
    </xf>
    <xf numFmtId="0" fontId="19" fillId="0" borderId="20" xfId="0" applyFont="1" applyBorder="1" applyAlignment="1">
      <alignment horizontal="center" vertical="center" shrinkToFit="1"/>
    </xf>
    <xf numFmtId="176" fontId="19" fillId="2" borderId="15" xfId="0" applyNumberFormat="1" applyFont="1" applyFill="1" applyBorder="1" applyAlignment="1">
      <alignment horizontal="center" vertical="center" shrinkToFit="1"/>
    </xf>
    <xf numFmtId="176" fontId="19" fillId="2" borderId="20" xfId="0" applyNumberFormat="1"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15" xfId="0" applyFont="1" applyFill="1" applyBorder="1" applyAlignment="1">
      <alignment horizontal="center" vertical="center" shrinkToFit="1"/>
    </xf>
    <xf numFmtId="0" fontId="19" fillId="2" borderId="20" xfId="0" applyFont="1" applyFill="1" applyBorder="1" applyAlignment="1">
      <alignment horizontal="center" vertical="center" shrinkToFit="1"/>
    </xf>
    <xf numFmtId="176" fontId="19" fillId="4" borderId="15" xfId="0" applyNumberFormat="1" applyFont="1" applyFill="1" applyBorder="1" applyAlignment="1">
      <alignment horizontal="center" vertical="center" shrinkToFit="1"/>
    </xf>
    <xf numFmtId="176" fontId="19" fillId="4" borderId="20" xfId="0" applyNumberFormat="1" applyFont="1" applyFill="1" applyBorder="1" applyAlignment="1">
      <alignment horizontal="center" vertical="center" shrinkToFit="1"/>
    </xf>
    <xf numFmtId="0" fontId="18" fillId="0" borderId="0" xfId="0" applyFont="1" applyAlignment="1">
      <alignment horizontal="left" vertical="center" shrinkToFit="1"/>
    </xf>
    <xf numFmtId="42" fontId="19" fillId="0" borderId="2" xfId="0" applyNumberFormat="1" applyFont="1" applyBorder="1" applyAlignment="1">
      <alignment horizontal="center" vertical="center"/>
    </xf>
    <xf numFmtId="0" fontId="19" fillId="2" borderId="2" xfId="0" applyFont="1" applyFill="1" applyBorder="1" applyAlignment="1">
      <alignment horizontal="center" vertical="center"/>
    </xf>
    <xf numFmtId="57" fontId="19" fillId="0" borderId="0" xfId="0" applyNumberFormat="1" applyFont="1" applyAlignment="1">
      <alignment horizontal="center" vertical="center"/>
    </xf>
    <xf numFmtId="188" fontId="19" fillId="0" borderId="0" xfId="0" applyNumberFormat="1" applyFont="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29" xfId="0" applyFont="1" applyBorder="1" applyAlignment="1">
      <alignment horizontal="center" vertical="center" shrinkToFit="1"/>
    </xf>
    <xf numFmtId="0" fontId="19" fillId="4" borderId="2" xfId="0" applyFont="1" applyFill="1" applyBorder="1" applyAlignment="1">
      <alignment horizontal="center" vertical="center" shrinkToFit="1"/>
    </xf>
    <xf numFmtId="9" fontId="19" fillId="4" borderId="15" xfId="0" applyNumberFormat="1" applyFont="1" applyFill="1" applyBorder="1" applyAlignment="1">
      <alignment horizontal="center" vertical="center" shrinkToFit="1"/>
    </xf>
    <xf numFmtId="9" fontId="19" fillId="4" borderId="20" xfId="0" applyNumberFormat="1" applyFont="1" applyFill="1" applyBorder="1" applyAlignment="1">
      <alignment horizontal="center" vertical="center" shrinkToFit="1"/>
    </xf>
    <xf numFmtId="0" fontId="19" fillId="0" borderId="73" xfId="0" applyFont="1" applyBorder="1" applyAlignment="1">
      <alignment horizontal="right" vertical="center" shrinkToFit="1"/>
    </xf>
    <xf numFmtId="0" fontId="19" fillId="0" borderId="74" xfId="0" applyFont="1" applyBorder="1" applyAlignment="1">
      <alignment horizontal="right" vertical="center" shrinkToFit="1"/>
    </xf>
    <xf numFmtId="0" fontId="19" fillId="4" borderId="74" xfId="0" applyFont="1" applyFill="1" applyBorder="1" applyAlignment="1">
      <alignment horizontal="center" vertical="center" shrinkToFit="1"/>
    </xf>
    <xf numFmtId="0" fontId="19" fillId="4" borderId="75" xfId="0" applyFont="1" applyFill="1" applyBorder="1" applyAlignment="1">
      <alignment horizontal="center" vertical="center" shrinkToFit="1"/>
    </xf>
    <xf numFmtId="0" fontId="22" fillId="0" borderId="5" xfId="0" applyFont="1" applyBorder="1" applyAlignment="1">
      <alignment horizontal="right" vertical="center" shrinkToFit="1"/>
    </xf>
    <xf numFmtId="0" fontId="22" fillId="0" borderId="15" xfId="0" applyFont="1" applyBorder="1" applyAlignment="1">
      <alignment horizontal="right" vertical="center" shrinkToFit="1"/>
    </xf>
    <xf numFmtId="185" fontId="19" fillId="4" borderId="31" xfId="0" applyNumberFormat="1" applyFont="1" applyFill="1" applyBorder="1" applyAlignment="1">
      <alignment horizontal="center" vertical="center" shrinkToFit="1"/>
    </xf>
    <xf numFmtId="185" fontId="19" fillId="4" borderId="16" xfId="0" applyNumberFormat="1" applyFont="1" applyFill="1" applyBorder="1" applyAlignment="1">
      <alignment horizontal="center" vertical="center" shrinkToFit="1"/>
    </xf>
    <xf numFmtId="185" fontId="19" fillId="4" borderId="27" xfId="0" applyNumberFormat="1" applyFont="1" applyFill="1" applyBorder="1" applyAlignment="1">
      <alignment horizontal="center" vertical="center" shrinkToFit="1"/>
    </xf>
    <xf numFmtId="185" fontId="19" fillId="4" borderId="32" xfId="0" applyNumberFormat="1" applyFont="1" applyFill="1" applyBorder="1" applyAlignment="1">
      <alignment horizontal="center" vertical="center" shrinkToFit="1"/>
    </xf>
    <xf numFmtId="185" fontId="19" fillId="4" borderId="17" xfId="0" applyNumberFormat="1" applyFont="1" applyFill="1" applyBorder="1" applyAlignment="1">
      <alignment horizontal="center" vertical="center" shrinkToFit="1"/>
    </xf>
    <xf numFmtId="185" fontId="19" fillId="4" borderId="29" xfId="0" applyNumberFormat="1" applyFont="1" applyFill="1" applyBorder="1" applyAlignment="1">
      <alignment horizontal="center" vertical="center" shrinkToFit="1"/>
    </xf>
    <xf numFmtId="185" fontId="19" fillId="2" borderId="31" xfId="0" applyNumberFormat="1" applyFont="1" applyFill="1" applyBorder="1" applyAlignment="1">
      <alignment horizontal="center" vertical="center" shrinkToFit="1"/>
    </xf>
    <xf numFmtId="185" fontId="19" fillId="2" borderId="16" xfId="0" applyNumberFormat="1" applyFont="1" applyFill="1" applyBorder="1" applyAlignment="1">
      <alignment horizontal="center" vertical="center" shrinkToFit="1"/>
    </xf>
    <xf numFmtId="185" fontId="19" fillId="2" borderId="27" xfId="0" applyNumberFormat="1" applyFont="1" applyFill="1" applyBorder="1" applyAlignment="1">
      <alignment horizontal="center" vertical="center" shrinkToFit="1"/>
    </xf>
    <xf numFmtId="185" fontId="19" fillId="2" borderId="32" xfId="0" applyNumberFormat="1" applyFont="1" applyFill="1" applyBorder="1" applyAlignment="1">
      <alignment horizontal="center" vertical="center" shrinkToFit="1"/>
    </xf>
    <xf numFmtId="185" fontId="19" fillId="2" borderId="17" xfId="0" applyNumberFormat="1" applyFont="1" applyFill="1" applyBorder="1" applyAlignment="1">
      <alignment horizontal="center" vertical="center" shrinkToFit="1"/>
    </xf>
    <xf numFmtId="185" fontId="19" fillId="2" borderId="29" xfId="0" applyNumberFormat="1" applyFont="1" applyFill="1" applyBorder="1" applyAlignment="1">
      <alignment horizontal="center" vertical="center" shrinkToFit="1"/>
    </xf>
    <xf numFmtId="0" fontId="22" fillId="0" borderId="0" xfId="0" applyFont="1" applyAlignment="1">
      <alignment horizontal="left" vertical="center"/>
    </xf>
    <xf numFmtId="0" fontId="19" fillId="0" borderId="0" xfId="0" applyFont="1" applyAlignment="1">
      <alignment horizontal="left" vertical="center" shrinkToFit="1"/>
    </xf>
    <xf numFmtId="0" fontId="19" fillId="0" borderId="28" xfId="0" applyFont="1" applyBorder="1" applyAlignment="1">
      <alignment horizontal="left" vertical="center" shrinkToFit="1"/>
    </xf>
    <xf numFmtId="0" fontId="28" fillId="0" borderId="67" xfId="0" applyFont="1" applyBorder="1" applyAlignment="1">
      <alignment horizontal="center" vertical="center" shrinkToFit="1"/>
    </xf>
    <xf numFmtId="0" fontId="28" fillId="0" borderId="68" xfId="0" applyFont="1" applyBorder="1" applyAlignment="1">
      <alignment horizontal="center" vertical="center" shrinkToFit="1"/>
    </xf>
    <xf numFmtId="0" fontId="24" fillId="2" borderId="68" xfId="0" applyFont="1" applyFill="1" applyBorder="1" applyAlignment="1">
      <alignment horizontal="left" vertical="center" wrapText="1"/>
    </xf>
    <xf numFmtId="0" fontId="24" fillId="2" borderId="69" xfId="0" applyFont="1" applyFill="1" applyBorder="1" applyAlignment="1">
      <alignment horizontal="left" vertical="center" wrapText="1"/>
    </xf>
    <xf numFmtId="190" fontId="19" fillId="0" borderId="2" xfId="0" applyNumberFormat="1" applyFont="1" applyBorder="1" applyAlignment="1" applyProtection="1">
      <alignment horizontal="left" vertical="center" shrinkToFit="1"/>
      <protection locked="0"/>
    </xf>
    <xf numFmtId="49" fontId="19" fillId="0" borderId="1" xfId="0" applyNumberFormat="1" applyFont="1" applyBorder="1" applyAlignment="1" applyProtection="1">
      <alignment horizontal="left" vertical="center" shrinkToFit="1"/>
      <protection locked="0"/>
    </xf>
    <xf numFmtId="49" fontId="19" fillId="0" borderId="6" xfId="0" applyNumberFormat="1" applyFont="1" applyBorder="1" applyAlignment="1" applyProtection="1">
      <alignment horizontal="left" vertical="center" shrinkToFit="1"/>
      <protection locked="0"/>
    </xf>
    <xf numFmtId="49" fontId="19" fillId="0" borderId="7" xfId="0" applyNumberFormat="1" applyFont="1" applyBorder="1" applyAlignment="1" applyProtection="1">
      <alignment horizontal="left" vertical="center" shrinkToFit="1"/>
      <protection locked="0"/>
    </xf>
    <xf numFmtId="0" fontId="19" fillId="0" borderId="2" xfId="0" applyFont="1" applyBorder="1" applyAlignment="1" applyProtection="1">
      <alignment horizontal="left" vertical="center" shrinkToFit="1"/>
      <protection locked="0"/>
    </xf>
    <xf numFmtId="184" fontId="19" fillId="0" borderId="1" xfId="0" applyNumberFormat="1" applyFont="1" applyBorder="1" applyAlignment="1" applyProtection="1">
      <alignment horizontal="left" vertical="center" shrinkToFit="1"/>
      <protection locked="0"/>
    </xf>
    <xf numFmtId="184" fontId="19" fillId="0" borderId="6" xfId="0" applyNumberFormat="1" applyFont="1" applyBorder="1" applyAlignment="1" applyProtection="1">
      <alignment horizontal="left" vertical="center" shrinkToFit="1"/>
      <protection locked="0"/>
    </xf>
    <xf numFmtId="184" fontId="19" fillId="0" borderId="7" xfId="0" applyNumberFormat="1" applyFont="1" applyBorder="1" applyAlignment="1" applyProtection="1">
      <alignment horizontal="left" vertical="center" shrinkToFit="1"/>
      <protection locked="0"/>
    </xf>
    <xf numFmtId="0" fontId="19" fillId="0" borderId="1" xfId="0" applyFont="1" applyBorder="1" applyAlignment="1" applyProtection="1">
      <alignment horizontal="left" vertical="center" shrinkToFit="1"/>
      <protection locked="0"/>
    </xf>
    <xf numFmtId="0" fontId="19" fillId="0" borderId="6" xfId="0" applyFont="1" applyBorder="1" applyAlignment="1" applyProtection="1">
      <alignment horizontal="left" vertical="center" shrinkToFit="1"/>
      <protection locked="0"/>
    </xf>
    <xf numFmtId="0" fontId="19" fillId="0" borderId="7" xfId="0" applyFont="1" applyBorder="1" applyAlignment="1" applyProtection="1">
      <alignment horizontal="left" vertical="center" shrinkToFit="1"/>
      <protection locked="0"/>
    </xf>
    <xf numFmtId="0" fontId="19" fillId="4" borderId="74" xfId="0" applyFont="1" applyFill="1" applyBorder="1" applyAlignment="1" applyProtection="1">
      <alignment horizontal="right" vertical="center" shrinkToFit="1"/>
      <protection locked="0"/>
    </xf>
    <xf numFmtId="0" fontId="19" fillId="4" borderId="75" xfId="0" applyFont="1" applyFill="1" applyBorder="1" applyAlignment="1" applyProtection="1">
      <alignment horizontal="right" vertical="center" shrinkToFit="1"/>
      <protection locked="0"/>
    </xf>
    <xf numFmtId="0" fontId="23" fillId="0" borderId="35" xfId="0" applyFont="1" applyBorder="1" applyAlignment="1" applyProtection="1">
      <alignment horizontal="center" vertical="center" shrinkToFit="1"/>
      <protection locked="0"/>
    </xf>
    <xf numFmtId="0" fontId="23" fillId="0" borderId="36" xfId="0" applyFont="1" applyBorder="1" applyAlignment="1" applyProtection="1">
      <alignment horizontal="center" vertical="center" shrinkToFit="1"/>
      <protection locked="0"/>
    </xf>
    <xf numFmtId="0" fontId="23" fillId="0" borderId="15" xfId="0" applyFont="1" applyBorder="1" applyAlignment="1" applyProtection="1">
      <alignment horizontal="center" vertical="center" shrinkToFit="1"/>
      <protection locked="0"/>
    </xf>
    <xf numFmtId="185" fontId="20" fillId="0" borderId="2" xfId="0" applyNumberFormat="1" applyFont="1" applyBorder="1" applyAlignment="1" applyProtection="1">
      <alignment horizontal="center" vertical="center" shrinkToFit="1"/>
      <protection locked="0"/>
    </xf>
    <xf numFmtId="0" fontId="19" fillId="0" borderId="1"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4" borderId="1" xfId="2" applyNumberFormat="1" applyFont="1" applyFill="1" applyBorder="1" applyAlignment="1" applyProtection="1">
      <alignment horizontal="center" vertical="center" shrinkToFit="1"/>
      <protection locked="0"/>
    </xf>
    <xf numFmtId="0" fontId="19" fillId="4" borderId="6" xfId="2" applyNumberFormat="1" applyFont="1" applyFill="1" applyBorder="1" applyAlignment="1" applyProtection="1">
      <alignment horizontal="center" vertical="center" shrinkToFit="1"/>
      <protection locked="0"/>
    </xf>
    <xf numFmtId="0" fontId="19" fillId="4" borderId="7" xfId="2" applyNumberFormat="1" applyFont="1" applyFill="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24" fillId="0" borderId="2" xfId="0" applyFont="1" applyBorder="1" applyAlignment="1" applyProtection="1">
      <alignment horizontal="left" vertical="center"/>
      <protection locked="0"/>
    </xf>
    <xf numFmtId="180" fontId="19" fillId="0" borderId="1" xfId="2" applyNumberFormat="1" applyFont="1" applyFill="1" applyBorder="1" applyAlignment="1" applyProtection="1">
      <alignment horizontal="center" vertical="center" shrinkToFit="1"/>
      <protection locked="0"/>
    </xf>
    <xf numFmtId="180" fontId="19" fillId="0" borderId="6" xfId="2" applyNumberFormat="1" applyFont="1" applyFill="1" applyBorder="1" applyAlignment="1" applyProtection="1">
      <alignment horizontal="center" vertical="center" shrinkToFit="1"/>
      <protection locked="0"/>
    </xf>
    <xf numFmtId="180" fontId="19" fillId="0" borderId="7" xfId="2" applyNumberFormat="1" applyFont="1" applyFill="1" applyBorder="1" applyAlignment="1" applyProtection="1">
      <alignment horizontal="center" vertical="center" shrinkToFit="1"/>
      <protection locked="0"/>
    </xf>
    <xf numFmtId="176" fontId="19" fillId="0" borderId="1" xfId="2" applyNumberFormat="1" applyFont="1" applyFill="1" applyBorder="1" applyAlignment="1" applyProtection="1">
      <alignment horizontal="center" vertical="center" shrinkToFit="1"/>
      <protection locked="0"/>
    </xf>
    <xf numFmtId="176" fontId="19" fillId="0" borderId="6" xfId="2" applyNumberFormat="1" applyFont="1" applyFill="1" applyBorder="1" applyAlignment="1" applyProtection="1">
      <alignment horizontal="center" vertical="center" shrinkToFit="1"/>
      <protection locked="0"/>
    </xf>
    <xf numFmtId="176" fontId="19" fillId="0" borderId="7" xfId="2" applyNumberFormat="1" applyFont="1" applyFill="1" applyBorder="1" applyAlignment="1" applyProtection="1">
      <alignment horizontal="center" vertical="center" shrinkToFit="1"/>
      <protection locked="0"/>
    </xf>
    <xf numFmtId="176" fontId="19" fillId="0" borderId="2" xfId="2" applyNumberFormat="1" applyFont="1" applyFill="1" applyBorder="1" applyAlignment="1" applyProtection="1">
      <alignment horizontal="center" vertical="center" shrinkToFit="1"/>
      <protection locked="0"/>
    </xf>
    <xf numFmtId="185" fontId="19" fillId="4" borderId="1" xfId="0" applyNumberFormat="1" applyFont="1" applyFill="1" applyBorder="1" applyAlignment="1">
      <alignment horizontal="right" vertical="center"/>
    </xf>
    <xf numFmtId="185" fontId="19" fillId="4" borderId="6" xfId="0" applyNumberFormat="1" applyFont="1" applyFill="1" applyBorder="1" applyAlignment="1">
      <alignment horizontal="right" vertical="center"/>
    </xf>
    <xf numFmtId="185" fontId="19" fillId="4" borderId="7" xfId="0" applyNumberFormat="1" applyFont="1" applyFill="1" applyBorder="1" applyAlignment="1">
      <alignment horizontal="right" vertical="center"/>
    </xf>
    <xf numFmtId="49" fontId="30" fillId="0" borderId="18" xfId="8" applyNumberFormat="1" applyFont="1" applyBorder="1" applyAlignment="1" applyProtection="1">
      <alignment horizontal="center" vertical="center" shrinkToFit="1"/>
      <protection locked="0"/>
    </xf>
    <xf numFmtId="49" fontId="24" fillId="0" borderId="18" xfId="0" applyNumberFormat="1" applyFont="1" applyBorder="1" applyAlignment="1" applyProtection="1">
      <alignment horizontal="center" vertical="center" shrinkToFit="1"/>
      <protection locked="0"/>
    </xf>
    <xf numFmtId="49" fontId="24" fillId="0" borderId="22" xfId="0" applyNumberFormat="1" applyFont="1" applyBorder="1" applyAlignment="1" applyProtection="1">
      <alignment horizontal="center" vertical="center" shrinkToFit="1"/>
      <protection locked="0"/>
    </xf>
    <xf numFmtId="0" fontId="19" fillId="0" borderId="2" xfId="0" applyFont="1" applyBorder="1" applyAlignment="1" applyProtection="1">
      <alignment horizontal="left" vertical="center"/>
      <protection locked="0"/>
    </xf>
    <xf numFmtId="176" fontId="27" fillId="0" borderId="2" xfId="0" applyNumberFormat="1" applyFont="1" applyBorder="1" applyAlignment="1" applyProtection="1">
      <alignment horizontal="center" vertical="center" shrinkToFit="1"/>
      <protection locked="0"/>
    </xf>
    <xf numFmtId="179" fontId="19" fillId="0" borderId="1" xfId="0" applyNumberFormat="1" applyFont="1" applyBorder="1" applyAlignment="1" applyProtection="1">
      <alignment horizontal="right" vertical="center"/>
      <protection locked="0"/>
    </xf>
    <xf numFmtId="179" fontId="19" fillId="0" borderId="6" xfId="0" applyNumberFormat="1" applyFont="1" applyBorder="1" applyAlignment="1" applyProtection="1">
      <alignment horizontal="right" vertical="center"/>
      <protection locked="0"/>
    </xf>
    <xf numFmtId="179" fontId="19" fillId="0" borderId="7" xfId="0" applyNumberFormat="1" applyFont="1" applyBorder="1" applyAlignment="1" applyProtection="1">
      <alignment horizontal="right" vertical="center"/>
      <protection locked="0"/>
    </xf>
    <xf numFmtId="0" fontId="19" fillId="0" borderId="2" xfId="0" applyFont="1" applyBorder="1" applyAlignment="1" applyProtection="1">
      <alignment horizontal="center" vertical="center"/>
      <protection locked="0"/>
    </xf>
    <xf numFmtId="179" fontId="19" fillId="0" borderId="2" xfId="0" applyNumberFormat="1" applyFont="1" applyBorder="1" applyAlignment="1" applyProtection="1">
      <alignment horizontal="center" vertical="center"/>
      <protection locked="0"/>
    </xf>
    <xf numFmtId="185" fontId="19" fillId="4" borderId="1" xfId="0" applyNumberFormat="1" applyFont="1" applyFill="1" applyBorder="1" applyAlignment="1">
      <alignment horizontal="center" vertical="center"/>
    </xf>
    <xf numFmtId="185" fontId="19" fillId="4" borderId="6" xfId="0" applyNumberFormat="1" applyFont="1" applyFill="1" applyBorder="1" applyAlignment="1">
      <alignment horizontal="center" vertical="center"/>
    </xf>
    <xf numFmtId="185" fontId="19" fillId="4" borderId="7" xfId="0" applyNumberFormat="1" applyFont="1" applyFill="1" applyBorder="1" applyAlignment="1">
      <alignment horizontal="center" vertical="center"/>
    </xf>
    <xf numFmtId="49" fontId="24" fillId="0" borderId="33" xfId="0" applyNumberFormat="1" applyFont="1" applyBorder="1" applyAlignment="1" applyProtection="1">
      <alignment horizontal="center" vertical="center" shrinkToFit="1"/>
      <protection locked="0"/>
    </xf>
    <xf numFmtId="49" fontId="24" fillId="0" borderId="30" xfId="0" applyNumberFormat="1" applyFont="1" applyBorder="1" applyAlignment="1" applyProtection="1">
      <alignment horizontal="center" vertical="center" shrinkToFit="1"/>
      <protection locked="0"/>
    </xf>
    <xf numFmtId="179" fontId="19" fillId="0" borderId="1" xfId="0" applyNumberFormat="1" applyFont="1" applyBorder="1" applyAlignment="1" applyProtection="1">
      <alignment horizontal="center" vertical="center"/>
      <protection locked="0"/>
    </xf>
    <xf numFmtId="179" fontId="19" fillId="0" borderId="6" xfId="0" applyNumberFormat="1" applyFont="1" applyBorder="1" applyAlignment="1" applyProtection="1">
      <alignment horizontal="center" vertical="center"/>
      <protection locked="0"/>
    </xf>
    <xf numFmtId="179" fontId="19" fillId="0" borderId="7" xfId="0" applyNumberFormat="1" applyFont="1" applyBorder="1" applyAlignment="1" applyProtection="1">
      <alignment horizontal="center" vertical="center"/>
      <protection locked="0"/>
    </xf>
    <xf numFmtId="0" fontId="22" fillId="0" borderId="2" xfId="0" applyFont="1" applyBorder="1" applyAlignment="1" applyProtection="1">
      <alignment horizontal="center" vertical="center" wrapText="1"/>
      <protection locked="0"/>
    </xf>
    <xf numFmtId="176" fontId="19" fillId="0" borderId="15" xfId="0" applyNumberFormat="1" applyFont="1" applyBorder="1" applyAlignment="1" applyProtection="1">
      <alignment horizontal="center" vertical="center" shrinkToFit="1"/>
      <protection locked="0"/>
    </xf>
    <xf numFmtId="176" fontId="19" fillId="0" borderId="20" xfId="0" applyNumberFormat="1" applyFont="1" applyBorder="1" applyAlignment="1" applyProtection="1">
      <alignment horizontal="center" vertical="center" shrinkToFit="1"/>
      <protection locked="0"/>
    </xf>
    <xf numFmtId="49" fontId="24" fillId="0" borderId="1" xfId="0" applyNumberFormat="1" applyFont="1" applyBorder="1" applyAlignment="1" applyProtection="1">
      <alignment horizontal="center" vertical="center" shrinkToFit="1"/>
      <protection locked="0"/>
    </xf>
    <xf numFmtId="49" fontId="24" fillId="0" borderId="6" xfId="0" applyNumberFormat="1" applyFont="1" applyBorder="1" applyAlignment="1" applyProtection="1">
      <alignment horizontal="center" vertical="center" shrinkToFit="1"/>
      <protection locked="0"/>
    </xf>
    <xf numFmtId="49" fontId="24" fillId="0" borderId="7" xfId="0" applyNumberFormat="1"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20" xfId="0" applyFont="1" applyBorder="1" applyAlignment="1" applyProtection="1">
      <alignment horizontal="center" vertical="center" shrinkToFit="1"/>
      <protection locked="0"/>
    </xf>
    <xf numFmtId="176" fontId="19" fillId="3" borderId="15" xfId="0" applyNumberFormat="1" applyFont="1" applyFill="1" applyBorder="1" applyAlignment="1">
      <alignment horizontal="center" vertical="center" shrinkToFit="1"/>
    </xf>
    <xf numFmtId="176" fontId="19" fillId="3" borderId="20" xfId="0" applyNumberFormat="1" applyFont="1" applyFill="1" applyBorder="1" applyAlignment="1">
      <alignment horizontal="center" vertical="center" shrinkToFit="1"/>
    </xf>
    <xf numFmtId="0" fontId="24" fillId="0" borderId="14" xfId="0" applyFont="1" applyBorder="1" applyAlignment="1" applyProtection="1">
      <alignment horizontal="center" vertical="center" shrinkToFit="1"/>
      <protection locked="0"/>
    </xf>
    <xf numFmtId="0" fontId="24" fillId="0" borderId="6" xfId="0" applyFont="1" applyBorder="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xf numFmtId="49" fontId="19" fillId="0" borderId="2" xfId="0" applyNumberFormat="1" applyFont="1" applyBorder="1" applyAlignment="1" applyProtection="1">
      <alignment horizontal="center" vertical="center" shrinkToFit="1"/>
      <protection locked="0"/>
    </xf>
    <xf numFmtId="49" fontId="17" fillId="0" borderId="6" xfId="8" applyNumberFormat="1" applyBorder="1" applyAlignment="1" applyProtection="1">
      <alignment horizontal="center" vertical="center" shrinkToFit="1"/>
      <protection locked="0"/>
    </xf>
    <xf numFmtId="49" fontId="24" fillId="0" borderId="24" xfId="0" applyNumberFormat="1" applyFont="1" applyBorder="1" applyAlignment="1" applyProtection="1">
      <alignment horizontal="center" vertical="center" shrinkToFit="1"/>
      <protection locked="0"/>
    </xf>
    <xf numFmtId="0" fontId="24" fillId="0" borderId="8" xfId="0" applyFont="1" applyBorder="1" applyAlignment="1" applyProtection="1">
      <alignment horizontal="left" vertical="center" shrinkToFit="1"/>
      <protection locked="0"/>
    </xf>
    <xf numFmtId="0" fontId="24" fillId="0" borderId="21" xfId="0" applyFont="1" applyBorder="1" applyAlignment="1" applyProtection="1">
      <alignment horizontal="left" vertical="center" shrinkToFit="1"/>
      <protection locked="0"/>
    </xf>
    <xf numFmtId="0" fontId="24" fillId="0" borderId="9" xfId="0" applyFont="1" applyBorder="1" applyAlignment="1" applyProtection="1">
      <alignment horizontal="left" vertical="center"/>
      <protection locked="0"/>
    </xf>
    <xf numFmtId="0" fontId="24" fillId="0" borderId="34" xfId="0" applyFont="1" applyBorder="1" applyAlignment="1" applyProtection="1">
      <alignment horizontal="left" vertical="center"/>
      <protection locked="0"/>
    </xf>
    <xf numFmtId="0" fontId="24" fillId="0" borderId="1" xfId="0" applyFont="1" applyBorder="1" applyAlignment="1" applyProtection="1">
      <alignment horizontal="center" vertical="center" shrinkToFit="1"/>
      <protection locked="0"/>
    </xf>
    <xf numFmtId="176" fontId="27" fillId="0" borderId="1" xfId="0" applyNumberFormat="1" applyFont="1" applyBorder="1" applyAlignment="1" applyProtection="1">
      <alignment horizontal="center" vertical="center" shrinkToFit="1"/>
      <protection locked="0"/>
    </xf>
    <xf numFmtId="176" fontId="27" fillId="0" borderId="6" xfId="0" applyNumberFormat="1" applyFont="1" applyBorder="1" applyAlignment="1" applyProtection="1">
      <alignment horizontal="center" vertical="center" shrinkToFit="1"/>
      <protection locked="0"/>
    </xf>
    <xf numFmtId="176" fontId="27" fillId="0" borderId="7" xfId="0" applyNumberFormat="1" applyFont="1" applyBorder="1" applyAlignment="1" applyProtection="1">
      <alignment horizontal="center" vertical="center" shrinkToFit="1"/>
      <protection locked="0"/>
    </xf>
    <xf numFmtId="189" fontId="19" fillId="3" borderId="2" xfId="0" applyNumberFormat="1" applyFont="1" applyFill="1" applyBorder="1" applyAlignment="1" applyProtection="1">
      <alignment horizontal="left" vertical="center" shrinkToFit="1"/>
      <protection locked="0"/>
    </xf>
    <xf numFmtId="0" fontId="24" fillId="0" borderId="12" xfId="0" applyFont="1" applyBorder="1" applyAlignment="1" applyProtection="1">
      <alignment horizontal="center" vertical="center" shrinkToFit="1"/>
      <protection locked="0"/>
    </xf>
    <xf numFmtId="0" fontId="24" fillId="0" borderId="18" xfId="0"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3" xfId="0" applyFont="1" applyBorder="1" applyAlignment="1" applyProtection="1">
      <alignment horizontal="center" vertical="center" shrinkToFit="1"/>
      <protection locked="0"/>
    </xf>
    <xf numFmtId="0" fontId="24" fillId="0" borderId="68" xfId="0" applyFont="1" applyBorder="1" applyAlignment="1" applyProtection="1">
      <alignment horizontal="left" vertical="center"/>
      <protection locked="0"/>
    </xf>
    <xf numFmtId="0" fontId="24" fillId="0" borderId="69" xfId="0" applyFont="1" applyBorder="1" applyAlignment="1" applyProtection="1">
      <alignment horizontal="left" vertical="center"/>
      <protection locked="0"/>
    </xf>
    <xf numFmtId="189" fontId="19" fillId="3" borderId="1" xfId="0" applyNumberFormat="1" applyFont="1" applyFill="1" applyBorder="1" applyAlignment="1" applyProtection="1">
      <alignment horizontal="left" vertical="center" shrinkToFit="1"/>
      <protection locked="0"/>
    </xf>
    <xf numFmtId="189" fontId="19" fillId="3" borderId="6" xfId="0" applyNumberFormat="1" applyFont="1" applyFill="1" applyBorder="1" applyAlignment="1" applyProtection="1">
      <alignment horizontal="left" vertical="center" shrinkToFit="1"/>
      <protection locked="0"/>
    </xf>
    <xf numFmtId="189" fontId="19" fillId="3" borderId="7" xfId="0" applyNumberFormat="1" applyFont="1" applyFill="1" applyBorder="1" applyAlignment="1" applyProtection="1">
      <alignment horizontal="left" vertical="center" shrinkToFit="1"/>
      <protection locked="0"/>
    </xf>
    <xf numFmtId="49" fontId="19" fillId="0" borderId="2" xfId="0" quotePrefix="1" applyNumberFormat="1" applyFont="1" applyBorder="1" applyAlignment="1" applyProtection="1">
      <alignment horizontal="left" vertical="center" shrinkToFit="1"/>
      <protection locked="0"/>
    </xf>
    <xf numFmtId="49" fontId="19" fillId="0" borderId="2" xfId="0" applyNumberFormat="1" applyFont="1" applyBorder="1" applyAlignment="1" applyProtection="1">
      <alignment horizontal="left" vertical="center" shrinkToFit="1"/>
      <protection locked="0"/>
    </xf>
    <xf numFmtId="0" fontId="23" fillId="0" borderId="26"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25" xfId="0" applyFont="1" applyBorder="1" applyAlignment="1" applyProtection="1">
      <alignment horizontal="center" vertical="center" shrinkToFit="1"/>
      <protection locked="0"/>
    </xf>
    <xf numFmtId="0" fontId="23" fillId="0" borderId="33" xfId="0" applyFont="1" applyBorder="1" applyAlignment="1" applyProtection="1">
      <alignment horizontal="center" vertical="center" shrinkToFit="1"/>
      <protection locked="0"/>
    </xf>
    <xf numFmtId="0" fontId="23" fillId="0" borderId="18" xfId="0" applyFont="1" applyBorder="1" applyAlignment="1" applyProtection="1">
      <alignment horizontal="center" vertical="center" shrinkToFit="1"/>
      <protection locked="0"/>
    </xf>
    <xf numFmtId="0" fontId="23" fillId="0" borderId="30" xfId="0" applyFont="1" applyBorder="1" applyAlignment="1" applyProtection="1">
      <alignment horizontal="center" vertical="center" shrinkToFit="1"/>
      <protection locked="0"/>
    </xf>
    <xf numFmtId="0" fontId="24" fillId="0" borderId="41" xfId="0" applyFont="1" applyBorder="1" applyAlignment="1" applyProtection="1">
      <alignment horizontal="left" vertical="center" shrinkToFit="1"/>
      <protection locked="0"/>
    </xf>
    <xf numFmtId="0" fontId="24" fillId="0" borderId="50" xfId="0" applyFont="1" applyBorder="1" applyAlignment="1" applyProtection="1">
      <alignment horizontal="left" vertical="center" shrinkToFit="1"/>
      <protection locked="0"/>
    </xf>
    <xf numFmtId="185" fontId="19" fillId="0" borderId="2" xfId="0" applyNumberFormat="1" applyFont="1" applyBorder="1" applyAlignment="1" applyProtection="1">
      <alignment horizontal="right" vertical="center" shrinkToFit="1"/>
      <protection locked="0"/>
    </xf>
    <xf numFmtId="185" fontId="19" fillId="4" borderId="2" xfId="0" applyNumberFormat="1" applyFont="1" applyFill="1" applyBorder="1" applyAlignment="1">
      <alignment horizontal="right" vertical="center" shrinkToFit="1"/>
    </xf>
    <xf numFmtId="185" fontId="19" fillId="4" borderId="94" xfId="0" applyNumberFormat="1" applyFont="1" applyFill="1" applyBorder="1" applyAlignment="1">
      <alignment horizontal="right" vertical="center" shrinkToFit="1"/>
    </xf>
    <xf numFmtId="0" fontId="19" fillId="0" borderId="0" xfId="0" applyFont="1" applyAlignment="1">
      <alignment horizontal="right" vertical="center"/>
    </xf>
    <xf numFmtId="0" fontId="22" fillId="0" borderId="0" xfId="0" applyFont="1" applyAlignment="1">
      <alignment horizontal="right" vertical="center"/>
    </xf>
    <xf numFmtId="38" fontId="22" fillId="0" borderId="0" xfId="2" applyFont="1" applyFill="1" applyBorder="1" applyAlignment="1" applyProtection="1">
      <alignment horizontal="right" vertical="center"/>
    </xf>
    <xf numFmtId="0" fontId="33" fillId="0" borderId="0" xfId="0" applyFont="1" applyAlignment="1">
      <alignment horizontal="left" vertical="top" wrapText="1"/>
    </xf>
    <xf numFmtId="0" fontId="34" fillId="0" borderId="0" xfId="0" applyFont="1" applyAlignment="1">
      <alignment horizontal="left" vertical="top" wrapText="1"/>
    </xf>
    <xf numFmtId="0" fontId="19" fillId="0" borderId="0" xfId="0" applyFont="1" applyAlignment="1">
      <alignment horizontal="center" vertical="top" wrapText="1"/>
    </xf>
    <xf numFmtId="0" fontId="19" fillId="0" borderId="0" xfId="0" applyFont="1" applyAlignment="1">
      <alignment horizontal="left" vertical="top" wrapText="1" shrinkToFit="1"/>
    </xf>
    <xf numFmtId="0" fontId="31" fillId="0" borderId="0" xfId="0" applyFont="1" applyAlignment="1">
      <alignment horizontal="center" vertical="center" wrapText="1"/>
    </xf>
    <xf numFmtId="0" fontId="31"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center" wrapText="1"/>
    </xf>
    <xf numFmtId="0" fontId="31" fillId="0" borderId="0" xfId="6" applyFont="1" applyAlignment="1">
      <alignment horizontal="left" vertical="top"/>
    </xf>
    <xf numFmtId="49" fontId="19" fillId="0" borderId="0" xfId="0" applyNumberFormat="1" applyFont="1" applyAlignment="1">
      <alignment horizontal="distributed" vertical="center" shrinkToFit="1"/>
    </xf>
    <xf numFmtId="181" fontId="19" fillId="0" borderId="0" xfId="0" applyNumberFormat="1" applyFont="1" applyAlignment="1">
      <alignment horizontal="distributed" vertical="center" shrinkToFit="1"/>
    </xf>
    <xf numFmtId="185" fontId="19" fillId="0" borderId="44" xfId="0" applyNumberFormat="1" applyFont="1" applyBorder="1" applyAlignment="1">
      <alignment horizontal="right" vertical="center" shrinkToFit="1"/>
    </xf>
    <xf numFmtId="185" fontId="19" fillId="0" borderId="0" xfId="0" applyNumberFormat="1" applyFont="1" applyAlignment="1">
      <alignment horizontal="right" vertical="center" shrinkToFit="1"/>
    </xf>
    <xf numFmtId="185" fontId="19" fillId="0" borderId="28" xfId="0" applyNumberFormat="1" applyFont="1" applyBorder="1" applyAlignment="1">
      <alignment horizontal="right" vertical="center" shrinkToFit="1"/>
    </xf>
    <xf numFmtId="182" fontId="19" fillId="0" borderId="44" xfId="0" applyNumberFormat="1" applyFont="1" applyBorder="1" applyAlignment="1">
      <alignment horizontal="center" vertical="center" shrinkToFit="1"/>
    </xf>
    <xf numFmtId="182" fontId="19" fillId="0" borderId="0" xfId="0" applyNumberFormat="1" applyFont="1" applyAlignment="1">
      <alignment horizontal="center" vertical="center" shrinkToFit="1"/>
    </xf>
    <xf numFmtId="0" fontId="27" fillId="0" borderId="0" xfId="3" applyFont="1" applyAlignment="1">
      <alignment horizontal="left" vertical="center" shrinkToFit="1"/>
    </xf>
    <xf numFmtId="0" fontId="27" fillId="0" borderId="28" xfId="3" applyFont="1" applyBorder="1" applyAlignment="1">
      <alignment horizontal="left" vertical="center" shrinkToFit="1"/>
    </xf>
    <xf numFmtId="43" fontId="19" fillId="0" borderId="0" xfId="3" applyNumberFormat="1" applyFont="1" applyAlignment="1">
      <alignment horizontal="center" vertical="center" shrinkToFit="1"/>
    </xf>
    <xf numFmtId="43" fontId="19" fillId="0" borderId="28" xfId="3" applyNumberFormat="1" applyFont="1" applyBorder="1" applyAlignment="1">
      <alignment horizontal="center" vertical="center" shrinkToFit="1"/>
    </xf>
    <xf numFmtId="178" fontId="19" fillId="0" borderId="0" xfId="0" applyNumberFormat="1" applyFont="1" applyAlignment="1">
      <alignment horizontal="right" vertical="center" shrinkToFit="1"/>
    </xf>
    <xf numFmtId="184" fontId="19" fillId="0" borderId="1" xfId="0" applyNumberFormat="1" applyFont="1" applyBorder="1" applyAlignment="1">
      <alignment horizontal="left" vertical="center" shrinkToFit="1"/>
    </xf>
    <xf numFmtId="184" fontId="19" fillId="0" borderId="6" xfId="0" applyNumberFormat="1" applyFont="1" applyBorder="1" applyAlignment="1">
      <alignment horizontal="left" vertical="center" shrinkToFit="1"/>
    </xf>
    <xf numFmtId="184" fontId="19" fillId="0" borderId="24" xfId="0" applyNumberFormat="1" applyFont="1" applyBorder="1" applyAlignment="1">
      <alignment horizontal="left" vertical="center" shrinkToFit="1"/>
    </xf>
    <xf numFmtId="49" fontId="19" fillId="0" borderId="1" xfId="3" applyNumberFormat="1" applyFont="1" applyBorder="1" applyAlignment="1">
      <alignment horizontal="center" vertical="center" shrinkToFit="1"/>
    </xf>
    <xf numFmtId="49" fontId="19" fillId="0" borderId="6" xfId="3" applyNumberFormat="1" applyFont="1" applyBorder="1" applyAlignment="1">
      <alignment horizontal="center" vertical="center" shrinkToFit="1"/>
    </xf>
    <xf numFmtId="49" fontId="19" fillId="0" borderId="7" xfId="3" applyNumberFormat="1" applyFont="1" applyBorder="1" applyAlignment="1">
      <alignment horizontal="center" vertical="center" shrinkToFit="1"/>
    </xf>
    <xf numFmtId="49" fontId="19" fillId="0" borderId="24" xfId="3" applyNumberFormat="1" applyFont="1" applyBorder="1" applyAlignment="1">
      <alignment horizontal="center" vertical="center" shrinkToFit="1"/>
    </xf>
    <xf numFmtId="0" fontId="19" fillId="0" borderId="12" xfId="3" applyFont="1" applyBorder="1" applyAlignment="1">
      <alignment horizontal="center" vertical="center"/>
    </xf>
    <xf numFmtId="0" fontId="19" fillId="0" borderId="18" xfId="3" applyFont="1" applyBorder="1" applyAlignment="1">
      <alignment horizontal="center" vertical="center"/>
    </xf>
    <xf numFmtId="0" fontId="19" fillId="0" borderId="22" xfId="3" applyFont="1" applyBorder="1" applyAlignment="1">
      <alignment horizontal="center" vertical="center"/>
    </xf>
    <xf numFmtId="0" fontId="19" fillId="0" borderId="39" xfId="3" applyFont="1" applyBorder="1" applyAlignment="1">
      <alignment horizontal="center" vertical="center" shrinkToFit="1"/>
    </xf>
    <xf numFmtId="0" fontId="19" fillId="0" borderId="41" xfId="3" applyFont="1" applyBorder="1" applyAlignment="1">
      <alignment horizontal="center" vertical="center" shrinkToFit="1"/>
    </xf>
    <xf numFmtId="0" fontId="19" fillId="0" borderId="43" xfId="3" applyFont="1" applyBorder="1" applyAlignment="1">
      <alignment horizontal="center" vertical="center" shrinkToFit="1"/>
    </xf>
    <xf numFmtId="0" fontId="19" fillId="0" borderId="46" xfId="3" applyFont="1" applyBorder="1" applyAlignment="1">
      <alignment horizontal="center" vertical="center" shrinkToFit="1"/>
    </xf>
    <xf numFmtId="49" fontId="19" fillId="0" borderId="46" xfId="3" applyNumberFormat="1" applyFont="1" applyBorder="1" applyAlignment="1">
      <alignment horizontal="center" vertical="center" shrinkToFit="1"/>
    </xf>
    <xf numFmtId="49" fontId="19" fillId="0" borderId="41" xfId="3" applyNumberFormat="1" applyFont="1" applyBorder="1" applyAlignment="1">
      <alignment horizontal="center" vertical="center" shrinkToFit="1"/>
    </xf>
    <xf numFmtId="49" fontId="19" fillId="0" borderId="43" xfId="3" applyNumberFormat="1" applyFont="1" applyBorder="1" applyAlignment="1">
      <alignment horizontal="center" vertical="center" shrinkToFit="1"/>
    </xf>
    <xf numFmtId="49" fontId="19" fillId="0" borderId="50" xfId="3" applyNumberFormat="1" applyFont="1" applyBorder="1" applyAlignment="1">
      <alignment horizontal="center" vertical="center" shrinkToFit="1"/>
    </xf>
    <xf numFmtId="0" fontId="19" fillId="0" borderId="14" xfId="3" applyFont="1" applyBorder="1" applyAlignment="1">
      <alignment horizontal="center" vertical="center"/>
    </xf>
    <xf numFmtId="0" fontId="19" fillId="0" borderId="6" xfId="3" applyFont="1" applyBorder="1" applyAlignment="1">
      <alignment horizontal="center" vertical="center"/>
    </xf>
    <xf numFmtId="0" fontId="19" fillId="0" borderId="24" xfId="3" applyFont="1" applyBorder="1" applyAlignment="1">
      <alignment horizontal="center" vertical="center"/>
    </xf>
    <xf numFmtId="0" fontId="19" fillId="0" borderId="14" xfId="3" applyFont="1" applyBorder="1" applyAlignment="1">
      <alignment horizontal="center" vertical="center" shrinkToFit="1"/>
    </xf>
    <xf numFmtId="0" fontId="19" fillId="0" borderId="6" xfId="3" applyFont="1" applyBorder="1" applyAlignment="1">
      <alignment horizontal="center" vertical="center" shrinkToFit="1"/>
    </xf>
    <xf numFmtId="0" fontId="19" fillId="0" borderId="7" xfId="3" applyFont="1" applyBorder="1" applyAlignment="1">
      <alignment horizontal="center" vertical="center" shrinkToFit="1"/>
    </xf>
    <xf numFmtId="0" fontId="19" fillId="0" borderId="1" xfId="3" applyFont="1" applyBorder="1" applyAlignment="1">
      <alignment horizontal="center" vertical="center" shrinkToFit="1"/>
    </xf>
    <xf numFmtId="0" fontId="19" fillId="0" borderId="13" xfId="3" applyFont="1" applyBorder="1" applyAlignment="1">
      <alignment horizontal="center" vertical="center"/>
    </xf>
    <xf numFmtId="0" fontId="19" fillId="0" borderId="19" xfId="3" applyFont="1" applyBorder="1" applyAlignment="1">
      <alignment horizontal="center" vertical="center"/>
    </xf>
    <xf numFmtId="0" fontId="19" fillId="0" borderId="23" xfId="3" applyFont="1" applyBorder="1" applyAlignment="1">
      <alignment horizontal="center" vertical="center"/>
    </xf>
    <xf numFmtId="0" fontId="19" fillId="0" borderId="3" xfId="3" applyFont="1" applyBorder="1" applyAlignment="1">
      <alignment horizontal="center" vertical="center" shrinkToFit="1"/>
    </xf>
    <xf numFmtId="0" fontId="19" fillId="0" borderId="8" xfId="3" applyFont="1" applyBorder="1" applyAlignment="1">
      <alignment horizontal="center" vertical="center" shrinkToFit="1"/>
    </xf>
    <xf numFmtId="0" fontId="19" fillId="0" borderId="25" xfId="3" applyFont="1" applyBorder="1" applyAlignment="1">
      <alignment horizontal="center" vertical="center" shrinkToFit="1"/>
    </xf>
    <xf numFmtId="0" fontId="19" fillId="0" borderId="26" xfId="3" applyFont="1" applyBorder="1" applyAlignment="1">
      <alignment horizontal="center" vertical="center" shrinkToFit="1"/>
    </xf>
    <xf numFmtId="185" fontId="19" fillId="6" borderId="0" xfId="3" applyNumberFormat="1" applyFont="1" applyFill="1" applyAlignment="1">
      <alignment horizontal="right" vertical="center"/>
    </xf>
    <xf numFmtId="185" fontId="19" fillId="6" borderId="28" xfId="3" applyNumberFormat="1" applyFont="1" applyFill="1" applyBorder="1" applyAlignment="1">
      <alignment horizontal="right" vertical="center"/>
    </xf>
    <xf numFmtId="0" fontId="19" fillId="6" borderId="0" xfId="3" applyFont="1" applyFill="1" applyAlignment="1">
      <alignment horizontal="left" vertical="center"/>
    </xf>
    <xf numFmtId="0" fontId="19" fillId="6" borderId="93" xfId="3" applyFont="1" applyFill="1" applyBorder="1" applyAlignment="1">
      <alignment horizontal="left" vertical="center"/>
    </xf>
    <xf numFmtId="185" fontId="19" fillId="6" borderId="47" xfId="3" applyNumberFormat="1" applyFont="1" applyFill="1" applyBorder="1" applyAlignment="1">
      <alignment horizontal="right" vertical="center"/>
    </xf>
    <xf numFmtId="0" fontId="19" fillId="6" borderId="44" xfId="3" applyFont="1" applyFill="1" applyBorder="1" applyAlignment="1">
      <alignment horizontal="left" vertical="center"/>
    </xf>
    <xf numFmtId="0" fontId="19" fillId="6" borderId="28" xfId="3" applyFont="1" applyFill="1" applyBorder="1" applyAlignment="1">
      <alignment horizontal="left" vertical="center"/>
    </xf>
    <xf numFmtId="0" fontId="19" fillId="0" borderId="33" xfId="3" applyFont="1" applyBorder="1" applyAlignment="1">
      <alignment horizontal="center" vertical="center"/>
    </xf>
    <xf numFmtId="0" fontId="19" fillId="0" borderId="30" xfId="3" applyFont="1" applyBorder="1" applyAlignment="1">
      <alignment horizontal="center" vertical="center"/>
    </xf>
    <xf numFmtId="0" fontId="19" fillId="0" borderId="67" xfId="3" applyFont="1" applyBorder="1" applyAlignment="1">
      <alignment horizontal="center" vertical="center" shrinkToFit="1"/>
    </xf>
    <xf numFmtId="0" fontId="19" fillId="0" borderId="68" xfId="3" applyFont="1" applyBorder="1" applyAlignment="1">
      <alignment horizontal="center" vertical="center" shrinkToFit="1"/>
    </xf>
    <xf numFmtId="0" fontId="19" fillId="5" borderId="68" xfId="3" applyFont="1" applyFill="1" applyBorder="1" applyAlignment="1">
      <alignment horizontal="left" vertical="center"/>
    </xf>
    <xf numFmtId="0" fontId="19" fillId="5" borderId="69" xfId="3" applyFont="1" applyFill="1" applyBorder="1" applyAlignment="1">
      <alignment horizontal="left" vertical="center"/>
    </xf>
    <xf numFmtId="0" fontId="19" fillId="0" borderId="4" xfId="3" applyFont="1" applyBorder="1" applyAlignment="1">
      <alignment horizontal="center" vertical="center" shrinkToFit="1"/>
    </xf>
    <xf numFmtId="0" fontId="19" fillId="0" borderId="9" xfId="3" applyFont="1" applyBorder="1" applyAlignment="1">
      <alignment horizontal="center" vertical="center" shrinkToFit="1"/>
    </xf>
    <xf numFmtId="0" fontId="19" fillId="5" borderId="9" xfId="3" applyFont="1" applyFill="1" applyBorder="1" applyAlignment="1">
      <alignment horizontal="left" vertical="center"/>
    </xf>
    <xf numFmtId="0" fontId="19" fillId="5" borderId="34" xfId="3" applyFont="1" applyFill="1" applyBorder="1" applyAlignment="1">
      <alignment horizontal="left" vertical="center"/>
    </xf>
    <xf numFmtId="0" fontId="19" fillId="0" borderId="3" xfId="3" applyFont="1" applyBorder="1" applyAlignment="1">
      <alignment horizontal="center" vertical="center"/>
    </xf>
    <xf numFmtId="0" fontId="19" fillId="0" borderId="8" xfId="3" applyFont="1" applyBorder="1" applyAlignment="1">
      <alignment horizontal="center" vertical="center"/>
    </xf>
    <xf numFmtId="0" fontId="19" fillId="0" borderId="25" xfId="3" applyFont="1" applyBorder="1" applyAlignment="1">
      <alignment horizontal="center" vertical="center"/>
    </xf>
    <xf numFmtId="0" fontId="19" fillId="0" borderId="21" xfId="3" applyFont="1" applyBorder="1" applyAlignment="1">
      <alignment horizontal="center" vertical="center"/>
    </xf>
    <xf numFmtId="0" fontId="19" fillId="0" borderId="10" xfId="3" applyFont="1" applyBorder="1" applyAlignment="1">
      <alignment horizontal="center" vertical="center"/>
    </xf>
    <xf numFmtId="0" fontId="19" fillId="0" borderId="16" xfId="3" applyFont="1" applyBorder="1" applyAlignment="1">
      <alignment horizontal="center" vertical="center"/>
    </xf>
    <xf numFmtId="0" fontId="19" fillId="0" borderId="27" xfId="3" applyFont="1" applyBorder="1" applyAlignment="1">
      <alignment horizontal="center" vertical="center"/>
    </xf>
    <xf numFmtId="0" fontId="19" fillId="0" borderId="21" xfId="3" applyFont="1" applyBorder="1" applyAlignment="1">
      <alignment horizontal="center" vertical="center" shrinkToFit="1"/>
    </xf>
    <xf numFmtId="0" fontId="19" fillId="0" borderId="8" xfId="3" applyFont="1" applyBorder="1" applyAlignment="1">
      <alignment horizontal="left" vertical="center" shrinkToFit="1"/>
    </xf>
    <xf numFmtId="0" fontId="19" fillId="0" borderId="21" xfId="3" applyFont="1" applyBorder="1" applyAlignment="1">
      <alignment horizontal="left" vertical="center" shrinkToFit="1"/>
    </xf>
    <xf numFmtId="185" fontId="19" fillId="0" borderId="0" xfId="3" applyNumberFormat="1" applyFont="1" applyAlignment="1">
      <alignment horizontal="right" vertical="center"/>
    </xf>
    <xf numFmtId="185" fontId="19" fillId="0" borderId="28" xfId="3" applyNumberFormat="1" applyFont="1" applyBorder="1" applyAlignment="1">
      <alignment horizontal="right" vertical="center"/>
    </xf>
    <xf numFmtId="0" fontId="19" fillId="0" borderId="0" xfId="3" applyFont="1" applyAlignment="1">
      <alignment horizontal="left" vertical="center"/>
    </xf>
    <xf numFmtId="0" fontId="19" fillId="0" borderId="28" xfId="3" applyFont="1" applyBorder="1" applyAlignment="1">
      <alignment horizontal="left" vertical="center"/>
    </xf>
    <xf numFmtId="185" fontId="19" fillId="0" borderId="47" xfId="3" applyNumberFormat="1" applyFont="1" applyBorder="1" applyAlignment="1">
      <alignment horizontal="right" vertical="center"/>
    </xf>
    <xf numFmtId="42" fontId="19" fillId="0" borderId="18" xfId="3" applyNumberFormat="1" applyFont="1" applyBorder="1" applyAlignment="1">
      <alignment horizontal="right" vertical="center"/>
    </xf>
    <xf numFmtId="42" fontId="19" fillId="0" borderId="30" xfId="3" applyNumberFormat="1" applyFont="1" applyBorder="1" applyAlignment="1">
      <alignment horizontal="right" vertical="center"/>
    </xf>
    <xf numFmtId="0" fontId="19" fillId="0" borderId="18" xfId="3" applyFont="1" applyBorder="1" applyAlignment="1">
      <alignment horizontal="left" vertical="center"/>
    </xf>
    <xf numFmtId="0" fontId="19" fillId="0" borderId="30" xfId="3" applyFont="1" applyBorder="1" applyAlignment="1">
      <alignment horizontal="left" vertical="center"/>
    </xf>
    <xf numFmtId="185" fontId="19" fillId="0" borderId="18" xfId="3" applyNumberFormat="1" applyFont="1" applyBorder="1" applyAlignment="1">
      <alignment horizontal="right" vertical="center"/>
    </xf>
    <xf numFmtId="185" fontId="19" fillId="0" borderId="22" xfId="3" applyNumberFormat="1" applyFont="1" applyBorder="1" applyAlignment="1">
      <alignment horizontal="right" vertical="center"/>
    </xf>
    <xf numFmtId="0" fontId="20" fillId="0" borderId="70" xfId="3" applyFont="1" applyBorder="1" applyAlignment="1">
      <alignment horizontal="center" vertical="center" textRotation="255"/>
    </xf>
    <xf numFmtId="0" fontId="20" fillId="0" borderId="71" xfId="3" applyFont="1" applyBorder="1" applyAlignment="1">
      <alignment horizontal="center" vertical="center" textRotation="255"/>
    </xf>
    <xf numFmtId="0" fontId="20" fillId="0" borderId="72" xfId="3" applyFont="1" applyBorder="1" applyAlignment="1">
      <alignment horizontal="center" vertical="center" textRotation="255"/>
    </xf>
    <xf numFmtId="0" fontId="19" fillId="0" borderId="48" xfId="3" applyFont="1" applyBorder="1" applyAlignment="1">
      <alignment horizontal="left" vertical="center"/>
    </xf>
    <xf numFmtId="0" fontId="19" fillId="0" borderId="49" xfId="3" applyFont="1" applyBorder="1" applyAlignment="1">
      <alignment horizontal="left" vertical="center"/>
    </xf>
    <xf numFmtId="0" fontId="19" fillId="0" borderId="60" xfId="3" applyFont="1" applyBorder="1" applyAlignment="1">
      <alignment horizontal="left" vertical="center"/>
    </xf>
    <xf numFmtId="185" fontId="19" fillId="0" borderId="49" xfId="3" applyNumberFormat="1" applyFont="1" applyBorder="1" applyAlignment="1">
      <alignment horizontal="right" vertical="center"/>
    </xf>
    <xf numFmtId="185" fontId="19" fillId="0" borderId="60" xfId="3" applyNumberFormat="1" applyFont="1" applyBorder="1" applyAlignment="1">
      <alignment horizontal="right" vertical="center"/>
    </xf>
    <xf numFmtId="185" fontId="19" fillId="0" borderId="64" xfId="3" applyNumberFormat="1" applyFont="1" applyBorder="1" applyAlignment="1">
      <alignment horizontal="right" vertical="center"/>
    </xf>
    <xf numFmtId="0" fontId="19" fillId="0" borderId="44" xfId="3" applyFont="1" applyBorder="1" applyAlignment="1">
      <alignment horizontal="left" vertical="center"/>
    </xf>
    <xf numFmtId="185" fontId="19" fillId="0" borderId="30" xfId="3" applyNumberFormat="1" applyFont="1" applyBorder="1" applyAlignment="1">
      <alignment horizontal="right" vertical="center"/>
    </xf>
    <xf numFmtId="0" fontId="19" fillId="0" borderId="37" xfId="3" applyFont="1" applyBorder="1" applyAlignment="1">
      <alignment horizontal="center" vertical="center"/>
    </xf>
    <xf numFmtId="0" fontId="19" fillId="0" borderId="84" xfId="3" applyFont="1" applyBorder="1" applyAlignment="1">
      <alignment horizontal="center" vertical="center"/>
    </xf>
    <xf numFmtId="0" fontId="19" fillId="0" borderId="85" xfId="3" applyFont="1" applyBorder="1" applyAlignment="1">
      <alignment horizontal="center" vertical="center"/>
    </xf>
    <xf numFmtId="0" fontId="19" fillId="0" borderId="86" xfId="3" applyFont="1" applyBorder="1" applyAlignment="1">
      <alignment horizontal="center" vertical="center"/>
    </xf>
    <xf numFmtId="0" fontId="19" fillId="0" borderId="87" xfId="3" applyFont="1" applyBorder="1" applyAlignment="1">
      <alignment horizontal="center" vertical="center"/>
    </xf>
    <xf numFmtId="0" fontId="19" fillId="0" borderId="88" xfId="3" applyFont="1" applyBorder="1" applyAlignment="1">
      <alignment horizontal="center" vertical="center"/>
    </xf>
    <xf numFmtId="0" fontId="19" fillId="0" borderId="89" xfId="3" applyFont="1" applyBorder="1" applyAlignment="1">
      <alignment horizontal="center" vertical="center"/>
    </xf>
    <xf numFmtId="0" fontId="19" fillId="0" borderId="90" xfId="3" applyFont="1" applyBorder="1" applyAlignment="1">
      <alignment horizontal="center" vertical="center"/>
    </xf>
    <xf numFmtId="0" fontId="19" fillId="0" borderId="91" xfId="3" applyFont="1" applyBorder="1" applyAlignment="1">
      <alignment horizontal="center" vertical="center"/>
    </xf>
    <xf numFmtId="0" fontId="19" fillId="0" borderId="92" xfId="3" applyFont="1" applyBorder="1" applyAlignment="1">
      <alignment horizontal="center" vertical="center"/>
    </xf>
    <xf numFmtId="185" fontId="19" fillId="6" borderId="18" xfId="3" applyNumberFormat="1" applyFont="1" applyFill="1" applyBorder="1" applyAlignment="1">
      <alignment horizontal="right" vertical="center"/>
    </xf>
    <xf numFmtId="185" fontId="19" fillId="6" borderId="30" xfId="3" applyNumberFormat="1" applyFont="1" applyFill="1" applyBorder="1" applyAlignment="1">
      <alignment horizontal="right" vertical="center"/>
    </xf>
    <xf numFmtId="0" fontId="19" fillId="6" borderId="18" xfId="3" applyFont="1" applyFill="1" applyBorder="1" applyAlignment="1">
      <alignment horizontal="left" vertical="center"/>
    </xf>
    <xf numFmtId="0" fontId="19" fillId="6" borderId="30" xfId="3" applyFont="1" applyFill="1" applyBorder="1" applyAlignment="1">
      <alignment horizontal="left" vertical="center"/>
    </xf>
    <xf numFmtId="185" fontId="19" fillId="6" borderId="22" xfId="3" applyNumberFormat="1" applyFont="1" applyFill="1" applyBorder="1" applyAlignment="1">
      <alignment horizontal="right" vertical="center"/>
    </xf>
    <xf numFmtId="0" fontId="42" fillId="6" borderId="70" xfId="3" applyFont="1" applyFill="1" applyBorder="1" applyAlignment="1">
      <alignment horizontal="center" vertical="center" textRotation="255" wrapText="1"/>
    </xf>
    <xf numFmtId="0" fontId="42" fillId="6" borderId="71" xfId="3" applyFont="1" applyFill="1" applyBorder="1" applyAlignment="1">
      <alignment horizontal="center" vertical="center" textRotation="255" wrapText="1"/>
    </xf>
    <xf numFmtId="0" fontId="42" fillId="6" borderId="72" xfId="3" applyFont="1" applyFill="1" applyBorder="1" applyAlignment="1">
      <alignment horizontal="center" vertical="center" textRotation="255" wrapText="1"/>
    </xf>
    <xf numFmtId="0" fontId="19" fillId="6" borderId="48" xfId="3" applyFont="1" applyFill="1" applyBorder="1" applyAlignment="1">
      <alignment horizontal="left" vertical="center"/>
    </xf>
    <xf numFmtId="0" fontId="19" fillId="6" borderId="49" xfId="3" applyFont="1" applyFill="1" applyBorder="1" applyAlignment="1">
      <alignment horizontal="left" vertical="center"/>
    </xf>
    <xf numFmtId="0" fontId="19" fillId="6" borderId="60" xfId="3" applyFont="1" applyFill="1" applyBorder="1" applyAlignment="1">
      <alignment horizontal="left" vertical="center"/>
    </xf>
    <xf numFmtId="185" fontId="19" fillId="6" borderId="49" xfId="3" applyNumberFormat="1" applyFont="1" applyFill="1" applyBorder="1" applyAlignment="1">
      <alignment horizontal="right" vertical="center"/>
    </xf>
    <xf numFmtId="185" fontId="19" fillId="6" borderId="60" xfId="3" applyNumberFormat="1" applyFont="1" applyFill="1" applyBorder="1" applyAlignment="1">
      <alignment horizontal="right" vertical="center"/>
    </xf>
    <xf numFmtId="185" fontId="19" fillId="6" borderId="64" xfId="3" applyNumberFormat="1" applyFont="1" applyFill="1" applyBorder="1" applyAlignment="1">
      <alignment horizontal="right" vertical="center"/>
    </xf>
    <xf numFmtId="0" fontId="19" fillId="0" borderId="5" xfId="3" applyFont="1" applyBorder="1" applyAlignment="1">
      <alignment horizontal="center" vertical="center" shrinkToFit="1"/>
    </xf>
    <xf numFmtId="0" fontId="19" fillId="0" borderId="15" xfId="3" applyFont="1" applyBorder="1" applyAlignment="1">
      <alignment horizontal="center" vertical="center" shrinkToFit="1"/>
    </xf>
    <xf numFmtId="0" fontId="19" fillId="0" borderId="35" xfId="3" applyFont="1" applyBorder="1" applyAlignment="1">
      <alignment horizontal="center" vertical="center"/>
    </xf>
    <xf numFmtId="0" fontId="19" fillId="0" borderId="15" xfId="3" applyFont="1" applyBorder="1" applyAlignment="1">
      <alignment horizontal="center" vertical="center"/>
    </xf>
    <xf numFmtId="0" fontId="19" fillId="0" borderId="0" xfId="3" applyFont="1" applyAlignment="1">
      <alignment horizontal="left" vertical="center" shrinkToFit="1"/>
    </xf>
    <xf numFmtId="0" fontId="19" fillId="0" borderId="7"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78" xfId="0" applyFont="1" applyBorder="1" applyAlignment="1">
      <alignment horizontal="left" vertical="center" shrinkToFit="1"/>
    </xf>
    <xf numFmtId="0" fontId="19" fillId="0" borderId="31" xfId="3" applyFont="1" applyBorder="1" applyAlignment="1">
      <alignment horizontal="center" vertical="center" textRotation="255"/>
    </xf>
    <xf numFmtId="0" fontId="19" fillId="0" borderId="27" xfId="3" applyFont="1" applyBorder="1" applyAlignment="1">
      <alignment horizontal="center" vertical="center" textRotation="255"/>
    </xf>
    <xf numFmtId="0" fontId="19" fillId="0" borderId="44" xfId="3" applyFont="1" applyBorder="1" applyAlignment="1">
      <alignment horizontal="center" vertical="center" textRotation="255"/>
    </xf>
    <xf numFmtId="0" fontId="19" fillId="0" borderId="28" xfId="3" applyFont="1" applyBorder="1" applyAlignment="1">
      <alignment horizontal="center" vertical="center" textRotation="255"/>
    </xf>
    <xf numFmtId="0" fontId="19" fillId="0" borderId="32" xfId="3" applyFont="1" applyBorder="1" applyAlignment="1">
      <alignment horizontal="center" vertical="center" textRotation="255"/>
    </xf>
    <xf numFmtId="0" fontId="19" fillId="0" borderId="29" xfId="3" applyFont="1" applyBorder="1" applyAlignment="1">
      <alignment horizontal="center" vertical="center" textRotation="255"/>
    </xf>
    <xf numFmtId="187" fontId="19" fillId="0" borderId="2" xfId="0" applyNumberFormat="1" applyFont="1" applyBorder="1" applyAlignment="1">
      <alignment horizontal="left" vertical="center" shrinkToFit="1"/>
    </xf>
    <xf numFmtId="187" fontId="19" fillId="0" borderId="78" xfId="0" applyNumberFormat="1" applyFont="1" applyBorder="1" applyAlignment="1">
      <alignment horizontal="left" vertical="center" shrinkToFit="1"/>
    </xf>
    <xf numFmtId="0" fontId="19" fillId="0" borderId="12"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44" xfId="0" applyFont="1" applyBorder="1" applyAlignment="1">
      <alignment horizontal="center" vertical="center" shrinkToFit="1"/>
    </xf>
    <xf numFmtId="0" fontId="19" fillId="0" borderId="61" xfId="0" applyFont="1" applyBorder="1" applyAlignment="1">
      <alignment horizontal="center" vertical="center" shrinkToFit="1"/>
    </xf>
    <xf numFmtId="0" fontId="19" fillId="0" borderId="62" xfId="0" applyFont="1" applyBorder="1" applyAlignment="1">
      <alignment horizontal="center" vertical="center" shrinkToFit="1"/>
    </xf>
    <xf numFmtId="0" fontId="19" fillId="0" borderId="63" xfId="0" applyFont="1" applyBorder="1" applyAlignment="1">
      <alignment horizontal="center" vertical="center" shrinkToFit="1"/>
    </xf>
    <xf numFmtId="42" fontId="19" fillId="0" borderId="44" xfId="0" applyNumberFormat="1" applyFont="1" applyBorder="1" applyAlignment="1">
      <alignment horizontal="center" vertical="center" shrinkToFit="1"/>
    </xf>
    <xf numFmtId="42" fontId="19" fillId="0" borderId="0" xfId="0" applyNumberFormat="1" applyFont="1" applyAlignment="1">
      <alignment horizontal="center" vertical="center" shrinkToFit="1"/>
    </xf>
    <xf numFmtId="42" fontId="19" fillId="0" borderId="28" xfId="0" applyNumberFormat="1" applyFont="1" applyBorder="1" applyAlignment="1">
      <alignment horizontal="center" vertical="center" shrinkToFit="1"/>
    </xf>
    <xf numFmtId="185" fontId="19" fillId="0" borderId="61" xfId="0" applyNumberFormat="1" applyFont="1" applyBorder="1" applyAlignment="1">
      <alignment horizontal="right" vertical="center" shrinkToFit="1"/>
    </xf>
    <xf numFmtId="185" fontId="19" fillId="0" borderId="62" xfId="0" applyNumberFormat="1" applyFont="1" applyBorder="1" applyAlignment="1">
      <alignment horizontal="right" vertical="center" shrinkToFit="1"/>
    </xf>
    <xf numFmtId="185" fontId="19" fillId="0" borderId="63" xfId="0" applyNumberFormat="1" applyFont="1" applyBorder="1" applyAlignment="1">
      <alignment horizontal="right" vertical="center" shrinkToFit="1"/>
    </xf>
    <xf numFmtId="185" fontId="19" fillId="0" borderId="95" xfId="0" applyNumberFormat="1" applyFont="1" applyBorder="1" applyAlignment="1">
      <alignment horizontal="right" vertical="center" shrinkToFit="1"/>
    </xf>
    <xf numFmtId="185" fontId="19" fillId="0" borderId="96" xfId="0" applyNumberFormat="1" applyFont="1" applyBorder="1" applyAlignment="1">
      <alignment horizontal="right" vertical="center" shrinkToFit="1"/>
    </xf>
    <xf numFmtId="185" fontId="19" fillId="0" borderId="97" xfId="0" applyNumberFormat="1" applyFont="1" applyBorder="1" applyAlignment="1">
      <alignment horizontal="right" vertical="center" shrinkToFit="1"/>
    </xf>
    <xf numFmtId="0" fontId="22" fillId="0" borderId="45" xfId="0" applyFont="1" applyBorder="1" applyAlignment="1">
      <alignment horizontal="center" vertical="center" shrinkToFit="1"/>
    </xf>
    <xf numFmtId="0" fontId="22" fillId="0" borderId="40" xfId="0" applyFont="1" applyBorder="1" applyAlignment="1">
      <alignment horizontal="center" vertical="center" shrinkToFit="1"/>
    </xf>
    <xf numFmtId="0" fontId="22" fillId="0" borderId="83"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54" xfId="0" applyFont="1" applyBorder="1" applyAlignment="1">
      <alignment horizontal="center" vertical="center" shrinkToFit="1"/>
    </xf>
    <xf numFmtId="0" fontId="19" fillId="0" borderId="57" xfId="0" applyFont="1" applyBorder="1" applyAlignment="1">
      <alignment horizontal="center" vertical="center" shrinkToFit="1"/>
    </xf>
    <xf numFmtId="0" fontId="19" fillId="0" borderId="52" xfId="0" applyFont="1" applyBorder="1" applyAlignment="1">
      <alignment horizontal="center" vertical="center" shrinkToFit="1"/>
    </xf>
    <xf numFmtId="0" fontId="19" fillId="0" borderId="55" xfId="0" applyFont="1" applyBorder="1" applyAlignment="1">
      <alignment horizontal="center" vertical="center" shrinkToFit="1"/>
    </xf>
    <xf numFmtId="0" fontId="19" fillId="0" borderId="58"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56" xfId="0" applyFont="1" applyBorder="1" applyAlignment="1">
      <alignment horizontal="center" vertical="center" shrinkToFit="1"/>
    </xf>
    <xf numFmtId="0" fontId="19" fillId="0" borderId="59" xfId="0" applyFont="1" applyBorder="1" applyAlignment="1">
      <alignment horizontal="center" vertical="center" shrinkToFit="1"/>
    </xf>
    <xf numFmtId="41" fontId="19" fillId="0" borderId="0" xfId="0" applyNumberFormat="1" applyFont="1" applyAlignment="1">
      <alignment horizontal="left" vertical="center" shrinkToFit="1"/>
    </xf>
    <xf numFmtId="41" fontId="19" fillId="0" borderId="28" xfId="0" applyNumberFormat="1" applyFont="1" applyBorder="1" applyAlignment="1">
      <alignment horizontal="left" vertical="center" shrinkToFit="1"/>
    </xf>
    <xf numFmtId="178" fontId="19" fillId="0" borderId="7" xfId="0" applyNumberFormat="1" applyFont="1" applyBorder="1" applyAlignment="1">
      <alignment horizontal="center" vertical="center" textRotation="255" shrinkToFit="1"/>
    </xf>
    <xf numFmtId="0" fontId="19" fillId="0" borderId="11" xfId="0" applyFont="1" applyBorder="1" applyAlignment="1">
      <alignment horizontal="left" vertical="center" shrinkToFit="1"/>
    </xf>
    <xf numFmtId="42" fontId="19" fillId="0" borderId="0" xfId="0" applyNumberFormat="1" applyFont="1" applyAlignment="1">
      <alignment horizontal="left" vertical="center" shrinkToFit="1"/>
    </xf>
    <xf numFmtId="41" fontId="19" fillId="0" borderId="62" xfId="0" applyNumberFormat="1" applyFont="1" applyBorder="1" applyAlignment="1">
      <alignment horizontal="left" vertical="center" shrinkToFit="1"/>
    </xf>
    <xf numFmtId="41" fontId="19" fillId="0" borderId="63" xfId="0" applyNumberFormat="1" applyFont="1" applyBorder="1" applyAlignment="1">
      <alignment horizontal="left" vertical="center" shrinkToFit="1"/>
    </xf>
    <xf numFmtId="0" fontId="19" fillId="0" borderId="35" xfId="3" applyFont="1" applyBorder="1" applyAlignment="1">
      <alignment horizontal="center" vertical="center" shrinkToFit="1"/>
    </xf>
    <xf numFmtId="185" fontId="19" fillId="0" borderId="33" xfId="0" applyNumberFormat="1" applyFont="1" applyBorder="1" applyAlignment="1">
      <alignment horizontal="right" vertical="center" shrinkToFit="1"/>
    </xf>
    <xf numFmtId="185" fontId="19" fillId="0" borderId="18" xfId="0" applyNumberFormat="1" applyFont="1" applyBorder="1" applyAlignment="1">
      <alignment horizontal="right" vertical="center" shrinkToFit="1"/>
    </xf>
    <xf numFmtId="185" fontId="19" fillId="0" borderId="30" xfId="0" applyNumberFormat="1" applyFont="1" applyBorder="1" applyAlignment="1">
      <alignment horizontal="right" vertical="center" shrinkToFit="1"/>
    </xf>
    <xf numFmtId="185" fontId="36" fillId="0" borderId="33" xfId="0" applyNumberFormat="1" applyFont="1" applyBorder="1" applyAlignment="1">
      <alignment horizontal="right" vertical="center" shrinkToFit="1"/>
    </xf>
    <xf numFmtId="185" fontId="36" fillId="0" borderId="18" xfId="0" applyNumberFormat="1" applyFont="1" applyBorder="1" applyAlignment="1">
      <alignment horizontal="right" vertical="center" shrinkToFit="1"/>
    </xf>
    <xf numFmtId="185" fontId="36" fillId="0" borderId="30" xfId="0" applyNumberFormat="1" applyFont="1" applyBorder="1" applyAlignment="1">
      <alignment horizontal="right" vertical="center" shrinkToFit="1"/>
    </xf>
    <xf numFmtId="0" fontId="19" fillId="0" borderId="2" xfId="0" applyFont="1" applyBorder="1" applyAlignment="1">
      <alignment horizontal="center" vertical="center" textRotation="255" shrinkToFit="1"/>
    </xf>
    <xf numFmtId="185" fontId="19" fillId="0" borderId="2" xfId="0" applyNumberFormat="1" applyFont="1" applyBorder="1" applyAlignment="1">
      <alignment horizontal="right" vertical="center" shrinkToFit="1"/>
    </xf>
    <xf numFmtId="0" fontId="22" fillId="0" borderId="79" xfId="0" applyFont="1" applyBorder="1" applyAlignment="1">
      <alignment horizontal="center" vertical="center" shrinkToFit="1"/>
    </xf>
    <xf numFmtId="0" fontId="22" fillId="0" borderId="80" xfId="0" applyFont="1" applyBorder="1" applyAlignment="1">
      <alignment horizontal="center" vertical="center" shrinkToFit="1"/>
    </xf>
    <xf numFmtId="0" fontId="22" fillId="0" borderId="81" xfId="0" applyFont="1" applyBorder="1" applyAlignment="1">
      <alignment horizontal="center" vertical="center" shrinkToFit="1"/>
    </xf>
    <xf numFmtId="179" fontId="22" fillId="0" borderId="33" xfId="0" applyNumberFormat="1" applyFont="1" applyBorder="1" applyAlignment="1">
      <alignment horizontal="right" vertical="center" shrinkToFit="1"/>
    </xf>
    <xf numFmtId="179" fontId="22" fillId="0" borderId="18" xfId="0" applyNumberFormat="1" applyFont="1" applyBorder="1" applyAlignment="1">
      <alignment horizontal="right" vertical="center" shrinkToFit="1"/>
    </xf>
    <xf numFmtId="179" fontId="22" fillId="0" borderId="30" xfId="0" applyNumberFormat="1" applyFont="1" applyBorder="1" applyAlignment="1">
      <alignment horizontal="right" vertical="center" shrinkToFit="1"/>
    </xf>
    <xf numFmtId="186" fontId="22" fillId="0" borderId="45" xfId="0" applyNumberFormat="1" applyFont="1" applyBorder="1" applyAlignment="1">
      <alignment horizontal="right" vertical="center" shrinkToFit="1"/>
    </xf>
    <xf numFmtId="186" fontId="22" fillId="0" borderId="40" xfId="0" applyNumberFormat="1" applyFont="1" applyBorder="1" applyAlignment="1">
      <alignment horizontal="right" vertical="center" shrinkToFit="1"/>
    </xf>
    <xf numFmtId="186" fontId="22" fillId="0" borderId="42" xfId="0" applyNumberFormat="1" applyFont="1" applyBorder="1" applyAlignment="1">
      <alignment horizontal="right" vertical="center" shrinkToFit="1"/>
    </xf>
    <xf numFmtId="0" fontId="19" fillId="0" borderId="5" xfId="3" applyFont="1" applyBorder="1" applyAlignment="1">
      <alignment horizontal="center" vertical="center"/>
    </xf>
    <xf numFmtId="0" fontId="19" fillId="0" borderId="10" xfId="3" applyFont="1" applyBorder="1" applyAlignment="1">
      <alignment horizontal="left" vertical="center" shrinkToFit="1"/>
    </xf>
    <xf numFmtId="0" fontId="19" fillId="0" borderId="16" xfId="3" applyFont="1" applyBorder="1" applyAlignment="1">
      <alignment horizontal="left" vertical="center" shrinkToFit="1"/>
    </xf>
    <xf numFmtId="0" fontId="19" fillId="0" borderId="27" xfId="3" applyFont="1" applyBorder="1" applyAlignment="1">
      <alignment horizontal="left" vertical="center" shrinkToFit="1"/>
    </xf>
    <xf numFmtId="185" fontId="19" fillId="0" borderId="31" xfId="0" applyNumberFormat="1" applyFont="1" applyBorder="1" applyAlignment="1">
      <alignment horizontal="right" vertical="center" shrinkToFit="1"/>
    </xf>
    <xf numFmtId="185" fontId="19" fillId="0" borderId="16" xfId="0" applyNumberFormat="1" applyFont="1" applyBorder="1" applyAlignment="1">
      <alignment horizontal="right" vertical="center" shrinkToFit="1"/>
    </xf>
    <xf numFmtId="185" fontId="19" fillId="0" borderId="27" xfId="0" applyNumberFormat="1" applyFont="1" applyBorder="1" applyAlignment="1">
      <alignment horizontal="right" vertical="center" shrinkToFit="1"/>
    </xf>
    <xf numFmtId="0" fontId="19" fillId="0" borderId="0" xfId="3" applyFont="1" applyAlignment="1">
      <alignment horizontal="center" vertical="center" shrinkToFit="1"/>
    </xf>
    <xf numFmtId="0" fontId="19" fillId="0" borderId="47" xfId="3" applyFont="1" applyBorder="1" applyAlignment="1">
      <alignment horizontal="center" vertical="center" shrinkToFit="1"/>
    </xf>
    <xf numFmtId="0" fontId="19" fillId="0" borderId="17" xfId="3" applyFont="1" applyBorder="1" applyAlignment="1">
      <alignment horizontal="center" vertical="center" shrinkToFit="1"/>
    </xf>
    <xf numFmtId="0" fontId="19" fillId="0" borderId="38" xfId="3"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7" xfId="0" applyFont="1" applyBorder="1" applyAlignment="1">
      <alignment horizontal="right" vertical="center" shrinkToFit="1"/>
    </xf>
    <xf numFmtId="0" fontId="19" fillId="0" borderId="0" xfId="0" applyFont="1" applyAlignment="1">
      <alignment horizontal="right" vertical="center" shrinkToFit="1"/>
    </xf>
    <xf numFmtId="0" fontId="19" fillId="0" borderId="28" xfId="3" applyFont="1" applyBorder="1" applyAlignment="1">
      <alignment horizontal="center" vertical="center" shrinkToFit="1"/>
    </xf>
    <xf numFmtId="185" fontId="19" fillId="0" borderId="44" xfId="3" applyNumberFormat="1" applyFont="1" applyBorder="1" applyAlignment="1">
      <alignment horizontal="right" vertical="center" shrinkToFit="1"/>
    </xf>
    <xf numFmtId="185" fontId="19" fillId="0" borderId="0" xfId="3" applyNumberFormat="1" applyFont="1" applyAlignment="1">
      <alignment horizontal="right" vertical="center" shrinkToFit="1"/>
    </xf>
    <xf numFmtId="185" fontId="19" fillId="0" borderId="28" xfId="3" applyNumberFormat="1" applyFont="1" applyBorder="1" applyAlignment="1">
      <alignment horizontal="right" vertical="center" shrinkToFit="1"/>
    </xf>
    <xf numFmtId="0" fontId="19" fillId="0" borderId="16" xfId="0" applyFont="1" applyBorder="1" applyAlignment="1">
      <alignment horizontal="left" vertical="center" shrinkToFit="1"/>
    </xf>
    <xf numFmtId="0" fontId="19" fillId="0" borderId="37" xfId="0" applyFont="1" applyBorder="1" applyAlignment="1">
      <alignment horizontal="left" vertical="center" shrinkToFit="1"/>
    </xf>
    <xf numFmtId="0" fontId="19" fillId="0" borderId="47" xfId="0" applyFont="1" applyBorder="1" applyAlignment="1">
      <alignment horizontal="left" vertical="center" shrinkToFit="1"/>
    </xf>
    <xf numFmtId="0" fontId="19" fillId="0" borderId="0" xfId="3" applyFont="1" applyAlignment="1">
      <alignment horizontal="center" vertical="top"/>
    </xf>
    <xf numFmtId="0" fontId="18" fillId="0" borderId="0" xfId="3" applyFont="1" applyAlignment="1">
      <alignment horizontal="center" vertical="center" shrinkToFit="1"/>
    </xf>
    <xf numFmtId="0" fontId="19" fillId="0" borderId="48" xfId="3" applyFont="1" applyBorder="1" applyAlignment="1">
      <alignment horizontal="center" vertical="center"/>
    </xf>
    <xf numFmtId="0" fontId="19" fillId="0" borderId="49" xfId="3" applyFont="1" applyBorder="1" applyAlignment="1">
      <alignment horizontal="center" vertical="center"/>
    </xf>
    <xf numFmtId="0" fontId="19" fillId="0" borderId="60" xfId="3" applyFont="1" applyBorder="1" applyAlignment="1">
      <alignment horizontal="center" vertical="center"/>
    </xf>
    <xf numFmtId="0" fontId="19" fillId="0" borderId="7" xfId="3" applyFont="1" applyBorder="1" applyAlignment="1">
      <alignment horizontal="center" vertical="center"/>
    </xf>
    <xf numFmtId="0" fontId="19" fillId="0" borderId="1" xfId="3" applyFont="1" applyBorder="1" applyAlignment="1">
      <alignment horizontal="center" vertical="center"/>
    </xf>
    <xf numFmtId="0" fontId="19" fillId="0" borderId="32" xfId="3" applyFont="1" applyBorder="1" applyAlignment="1">
      <alignment horizontal="center" vertical="center"/>
    </xf>
    <xf numFmtId="0" fontId="19" fillId="0" borderId="17" xfId="3" applyFont="1" applyBorder="1" applyAlignment="1">
      <alignment horizontal="center" vertical="center"/>
    </xf>
    <xf numFmtId="0" fontId="19" fillId="0" borderId="29" xfId="3" applyFont="1" applyBorder="1" applyAlignment="1">
      <alignment horizontal="center" vertical="center"/>
    </xf>
    <xf numFmtId="0" fontId="35" fillId="0" borderId="1" xfId="3" applyFont="1" applyBorder="1" applyAlignment="1">
      <alignment horizontal="center" vertical="center" shrinkToFit="1"/>
    </xf>
    <xf numFmtId="0" fontId="35" fillId="0" borderId="6" xfId="3" applyFont="1" applyBorder="1" applyAlignment="1">
      <alignment horizontal="center" vertical="center" shrinkToFit="1"/>
    </xf>
    <xf numFmtId="0" fontId="35" fillId="0" borderId="7" xfId="3" applyFont="1" applyBorder="1" applyAlignment="1">
      <alignment horizontal="center" vertical="center" shrinkToFit="1"/>
    </xf>
    <xf numFmtId="0" fontId="26" fillId="0" borderId="1" xfId="3" applyFont="1" applyBorder="1" applyAlignment="1">
      <alignment horizontal="center" vertical="center"/>
    </xf>
    <xf numFmtId="0" fontId="26" fillId="0" borderId="6" xfId="3" applyFont="1" applyBorder="1" applyAlignment="1">
      <alignment horizontal="center" vertical="center"/>
    </xf>
    <xf numFmtId="0" fontId="26" fillId="0" borderId="7" xfId="3" applyFont="1" applyBorder="1" applyAlignment="1">
      <alignment horizontal="center" vertical="center"/>
    </xf>
    <xf numFmtId="0" fontId="19" fillId="0" borderId="64" xfId="3" applyFont="1" applyBorder="1" applyAlignment="1">
      <alignment horizontal="center" vertical="center"/>
    </xf>
    <xf numFmtId="0" fontId="19" fillId="0" borderId="38" xfId="3" applyFont="1" applyBorder="1" applyAlignment="1">
      <alignment horizontal="center" vertical="center"/>
    </xf>
    <xf numFmtId="0" fontId="19" fillId="0" borderId="44" xfId="3"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2" xfId="3" applyFont="1" applyBorder="1" applyAlignment="1">
      <alignment horizontal="center" vertical="center" textRotation="255"/>
    </xf>
    <xf numFmtId="178" fontId="19" fillId="0" borderId="2" xfId="0" applyNumberFormat="1" applyFont="1" applyBorder="1" applyAlignment="1">
      <alignment horizontal="center" vertical="center" textRotation="255" shrinkToFit="1"/>
    </xf>
    <xf numFmtId="185" fontId="19" fillId="0" borderId="1" xfId="0" applyNumberFormat="1" applyFont="1" applyBorder="1" applyAlignment="1">
      <alignment horizontal="right" vertical="center" shrinkToFit="1"/>
    </xf>
    <xf numFmtId="185" fontId="19" fillId="0" borderId="2" xfId="3" applyNumberFormat="1" applyFont="1" applyBorder="1" applyAlignment="1">
      <alignment horizontal="right" vertical="center"/>
    </xf>
    <xf numFmtId="0" fontId="19" fillId="0" borderId="41" xfId="3" applyFont="1" applyBorder="1" applyAlignment="1">
      <alignment horizontal="left" vertical="center" shrinkToFit="1"/>
    </xf>
    <xf numFmtId="0" fontId="19" fillId="0" borderId="50" xfId="3" applyFont="1" applyBorder="1" applyAlignment="1">
      <alignment horizontal="left" vertical="center" shrinkToFit="1"/>
    </xf>
    <xf numFmtId="0" fontId="27" fillId="0" borderId="17" xfId="0" applyFont="1" applyBorder="1" applyAlignment="1">
      <alignment horizontal="center" vertical="center" shrinkToFit="1"/>
    </xf>
    <xf numFmtId="0" fontId="27" fillId="0" borderId="38" xfId="0" applyFont="1" applyBorder="1" applyAlignment="1">
      <alignment horizontal="center" vertical="center" shrinkToFit="1"/>
    </xf>
    <xf numFmtId="0" fontId="27" fillId="0" borderId="0" xfId="0" applyFont="1" applyAlignment="1">
      <alignment horizontal="left" vertical="center" shrinkToFit="1"/>
    </xf>
    <xf numFmtId="0" fontId="27" fillId="0" borderId="28" xfId="0" applyFont="1" applyBorder="1" applyAlignment="1">
      <alignment horizontal="left" vertical="center" shrinkToFit="1"/>
    </xf>
    <xf numFmtId="185" fontId="27" fillId="0" borderId="44" xfId="0" applyNumberFormat="1" applyFont="1" applyBorder="1" applyAlignment="1">
      <alignment horizontal="center" vertical="center" shrinkToFit="1"/>
    </xf>
    <xf numFmtId="185" fontId="27" fillId="0" borderId="0" xfId="0" applyNumberFormat="1" applyFont="1" applyAlignment="1">
      <alignment horizontal="center" vertical="center" shrinkToFit="1"/>
    </xf>
    <xf numFmtId="185" fontId="27" fillId="0" borderId="28" xfId="0" applyNumberFormat="1" applyFont="1" applyBorder="1" applyAlignment="1">
      <alignment horizontal="center" vertical="center" shrinkToFit="1"/>
    </xf>
    <xf numFmtId="42" fontId="27" fillId="0" borderId="44" xfId="0" applyNumberFormat="1" applyFont="1" applyBorder="1" applyAlignment="1">
      <alignment horizontal="center" vertical="center" shrinkToFit="1"/>
    </xf>
    <xf numFmtId="42" fontId="27" fillId="0" borderId="0" xfId="0" applyNumberFormat="1" applyFont="1" applyAlignment="1">
      <alignment horizontal="center" vertical="center" shrinkToFit="1"/>
    </xf>
    <xf numFmtId="0" fontId="27" fillId="0" borderId="0" xfId="0" applyFont="1" applyAlignment="1">
      <alignment horizontal="center" vertical="center" shrinkToFit="1"/>
    </xf>
    <xf numFmtId="0" fontId="27" fillId="0" borderId="28" xfId="0" applyFont="1" applyBorder="1" applyAlignment="1">
      <alignment horizontal="center" vertical="center" shrinkToFit="1"/>
    </xf>
    <xf numFmtId="178" fontId="27" fillId="0" borderId="32" xfId="0" applyNumberFormat="1" applyFont="1" applyBorder="1" applyAlignment="1">
      <alignment horizontal="center" vertical="center" shrinkToFit="1"/>
    </xf>
    <xf numFmtId="178" fontId="27" fillId="0" borderId="17" xfId="0" applyNumberFormat="1" applyFont="1" applyBorder="1" applyAlignment="1">
      <alignment horizontal="center" vertical="center" shrinkToFit="1"/>
    </xf>
    <xf numFmtId="0" fontId="22" fillId="0" borderId="0" xfId="6" applyFont="1" applyAlignment="1">
      <alignment horizontal="left" vertical="center"/>
    </xf>
    <xf numFmtId="0" fontId="22" fillId="0" borderId="0" xfId="6" applyFont="1" applyAlignment="1">
      <alignment horizontal="center" vertical="center" wrapText="1"/>
    </xf>
    <xf numFmtId="0" fontId="22" fillId="0" borderId="0" xfId="6" applyFont="1" applyAlignment="1">
      <alignment horizontal="right" vertical="center" indent="1"/>
    </xf>
    <xf numFmtId="0" fontId="22" fillId="0" borderId="0" xfId="6" applyFont="1" applyAlignment="1">
      <alignment horizontal="right" vertical="center"/>
    </xf>
    <xf numFmtId="191" fontId="22" fillId="0" borderId="0" xfId="6" applyNumberFormat="1" applyFont="1" applyAlignment="1">
      <alignment horizontal="right" vertical="center" wrapText="1" shrinkToFit="1"/>
    </xf>
    <xf numFmtId="191" fontId="22" fillId="0" borderId="0" xfId="6" applyNumberFormat="1" applyFont="1" applyAlignment="1">
      <alignment horizontal="right" vertical="center" wrapText="1"/>
    </xf>
    <xf numFmtId="180" fontId="22" fillId="0" borderId="0" xfId="6" applyNumberFormat="1" applyFont="1" applyAlignment="1">
      <alignment horizontal="distributed" vertical="center" shrinkToFit="1"/>
    </xf>
    <xf numFmtId="181" fontId="22" fillId="0" borderId="0" xfId="6" applyNumberFormat="1" applyFont="1" applyAlignment="1">
      <alignment horizontal="distributed" vertical="center" shrinkToFit="1"/>
    </xf>
    <xf numFmtId="0" fontId="31" fillId="0" borderId="0" xfId="6" applyFont="1" applyAlignment="1">
      <alignment horizontal="center" vertical="center" wrapText="1"/>
    </xf>
    <xf numFmtId="0" fontId="31" fillId="0" borderId="0" xfId="6" applyFont="1" applyAlignment="1">
      <alignment horizontal="center" vertical="center"/>
    </xf>
    <xf numFmtId="0" fontId="22" fillId="2" borderId="0" xfId="6" applyFont="1" applyFill="1" applyAlignment="1">
      <alignment horizontal="left" vertical="justify" wrapText="1"/>
    </xf>
    <xf numFmtId="14" fontId="19" fillId="0" borderId="0" xfId="6" applyNumberFormat="1" applyFont="1" applyAlignment="1">
      <alignment horizontal="left" vertical="center" shrinkToFit="1"/>
    </xf>
    <xf numFmtId="0" fontId="19" fillId="0" borderId="0" xfId="6" applyFont="1" applyAlignment="1">
      <alignment horizontal="left" vertical="center" shrinkToFit="1"/>
    </xf>
    <xf numFmtId="0" fontId="19" fillId="0" borderId="0" xfId="6" applyFont="1" applyAlignment="1">
      <alignment horizontal="left" vertical="top" shrinkToFit="1"/>
    </xf>
    <xf numFmtId="0" fontId="18" fillId="0" borderId="0" xfId="5" applyFont="1" applyAlignment="1">
      <alignment horizontal="center" vertical="center" shrinkToFit="1"/>
    </xf>
    <xf numFmtId="0" fontId="19" fillId="0" borderId="0" xfId="0" applyFont="1" applyAlignment="1">
      <alignment horizontal="left" vertical="distributed" wrapText="1"/>
    </xf>
    <xf numFmtId="180" fontId="32" fillId="0" borderId="0" xfId="0" applyNumberFormat="1" applyFont="1" applyAlignment="1">
      <alignment horizontal="distributed" vertical="center" shrinkToFit="1"/>
    </xf>
    <xf numFmtId="181" fontId="22" fillId="0" borderId="0" xfId="0" applyNumberFormat="1" applyFont="1" applyAlignment="1">
      <alignment horizontal="distributed" vertical="center" shrinkToFit="1"/>
    </xf>
    <xf numFmtId="0" fontId="38" fillId="0" borderId="0" xfId="0" applyFont="1" applyAlignment="1">
      <alignment horizontal="center" vertical="center"/>
    </xf>
    <xf numFmtId="179" fontId="19" fillId="0" borderId="0" xfId="0" applyNumberFormat="1" applyFont="1" applyAlignment="1">
      <alignment horizontal="left" vertical="center"/>
    </xf>
    <xf numFmtId="0" fontId="39" fillId="0" borderId="0" xfId="0" applyFont="1" applyAlignment="1">
      <alignment horizontal="left" vertical="top"/>
    </xf>
    <xf numFmtId="0" fontId="37" fillId="0" borderId="0" xfId="0" applyFont="1" applyAlignment="1">
      <alignment horizontal="left" vertical="top"/>
    </xf>
    <xf numFmtId="49" fontId="19" fillId="0" borderId="17" xfId="0" applyNumberFormat="1" applyFont="1" applyBorder="1" applyAlignment="1">
      <alignment horizontal="center"/>
    </xf>
    <xf numFmtId="0" fontId="19" fillId="0" borderId="17" xfId="0" applyFont="1" applyBorder="1" applyAlignment="1">
      <alignment horizontal="center"/>
    </xf>
    <xf numFmtId="0" fontId="19" fillId="0" borderId="6" xfId="0" applyFont="1" applyBorder="1" applyAlignment="1">
      <alignment horizontal="right"/>
    </xf>
    <xf numFmtId="0" fontId="19" fillId="0" borderId="6" xfId="0" applyFont="1" applyBorder="1" applyAlignment="1">
      <alignment horizontal="center"/>
    </xf>
    <xf numFmtId="0" fontId="19" fillId="0" borderId="17" xfId="0" applyFont="1" applyBorder="1" applyAlignment="1">
      <alignment horizontal="right"/>
    </xf>
    <xf numFmtId="180" fontId="22" fillId="0" borderId="0" xfId="0" applyNumberFormat="1" applyFont="1" applyAlignment="1">
      <alignment horizontal="left" vertical="center"/>
    </xf>
    <xf numFmtId="0" fontId="40" fillId="0" borderId="0" xfId="0" applyFont="1" applyAlignment="1">
      <alignment horizontal="right" vertical="top" shrinkToFit="1"/>
    </xf>
    <xf numFmtId="0" fontId="40" fillId="0" borderId="0" xfId="4" applyFont="1" applyAlignment="1">
      <alignment horizontal="justify" vertical="top" wrapText="1"/>
    </xf>
    <xf numFmtId="180" fontId="22" fillId="0" borderId="0" xfId="0" applyNumberFormat="1" applyFont="1" applyAlignment="1">
      <alignment horizontal="center" vertical="center"/>
    </xf>
    <xf numFmtId="176" fontId="22" fillId="0" borderId="0" xfId="0" applyNumberFormat="1" applyFont="1" applyAlignment="1">
      <alignment horizontal="center" vertical="center" shrinkToFit="1"/>
    </xf>
    <xf numFmtId="38" fontId="22" fillId="0" borderId="0" xfId="2" applyFont="1" applyFill="1" applyAlignment="1">
      <alignment horizontal="right" vertical="center"/>
    </xf>
    <xf numFmtId="183" fontId="22" fillId="0" borderId="0" xfId="0" applyNumberFormat="1" applyFont="1" applyAlignment="1">
      <alignment horizontal="center" vertical="center"/>
    </xf>
    <xf numFmtId="0" fontId="22" fillId="0" borderId="0" xfId="0" applyFont="1" applyAlignment="1">
      <alignment horizontal="left" vertical="center" wrapText="1" shrinkToFit="1"/>
    </xf>
    <xf numFmtId="0" fontId="22" fillId="0" borderId="0" xfId="0" applyFont="1" applyAlignment="1">
      <alignment horizontal="center" vertical="top" wrapText="1" shrinkToFit="1"/>
    </xf>
    <xf numFmtId="0" fontId="22" fillId="0" borderId="0" xfId="0" applyFont="1" applyAlignment="1">
      <alignment horizontal="left" vertical="top" shrinkToFit="1"/>
    </xf>
    <xf numFmtId="0" fontId="22" fillId="0" borderId="0" xfId="0" applyFont="1" applyAlignment="1">
      <alignment horizontal="justify" vertical="top" wrapText="1"/>
    </xf>
    <xf numFmtId="0" fontId="22" fillId="0" borderId="0" xfId="0" applyFont="1" applyAlignment="1">
      <alignment horizontal="right" vertical="center" shrinkToFit="1"/>
    </xf>
    <xf numFmtId="0" fontId="31" fillId="0" borderId="0" xfId="0" applyFont="1" applyAlignment="1">
      <alignment horizontal="left" vertical="center"/>
    </xf>
    <xf numFmtId="176" fontId="22" fillId="0" borderId="0" xfId="0" applyNumberFormat="1" applyFont="1" applyAlignment="1">
      <alignment horizontal="left" vertical="center"/>
    </xf>
    <xf numFmtId="0" fontId="44" fillId="0" borderId="0" xfId="0" applyFont="1" applyAlignment="1">
      <alignment horizontal="left" vertical="center"/>
    </xf>
  </cellXfs>
  <cellStyles count="10">
    <cellStyle name="ハイパーリンク" xfId="8" builtinId="8"/>
    <cellStyle name="桁区切り" xfId="2" builtinId="6"/>
    <cellStyle name="標準" xfId="0" builtinId="0"/>
    <cellStyle name="標準 2" xfId="3" xr:uid="{00000000-0005-0000-0000-000003000000}"/>
    <cellStyle name="標準 2 2" xfId="5" xr:uid="{00000000-0005-0000-0000-000003000000}"/>
    <cellStyle name="標準 2 3" xfId="9" xr:uid="{00000000-0005-0000-0000-000003000000}"/>
    <cellStyle name="標準 3" xfId="1" xr:uid="{00000000-0005-0000-0000-000004000000}"/>
    <cellStyle name="標準 4" xfId="6" xr:uid="{00000000-0005-0000-0000-000005000000}"/>
    <cellStyle name="標準 5" xfId="7" xr:uid="{00000000-0005-0000-0000-000006000000}"/>
    <cellStyle name="標準_04-①_【短期入所協力事業】申請書類（広報活動費）" xfId="4" xr:uid="{00000000-0005-0000-0000-00000500000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58</xdr:col>
      <xdr:colOff>112569</xdr:colOff>
      <xdr:row>0</xdr:row>
      <xdr:rowOff>164521</xdr:rowOff>
    </xdr:from>
    <xdr:to>
      <xdr:col>78</xdr:col>
      <xdr:colOff>76200</xdr:colOff>
      <xdr:row>14</xdr:row>
      <xdr:rowOff>190501</xdr:rowOff>
    </xdr:to>
    <xdr:sp macro="" textlink="">
      <xdr:nvSpPr>
        <xdr:cNvPr id="2" name="テキスト ボックス 1">
          <a:extLst>
            <a:ext uri="{FF2B5EF4-FFF2-40B4-BE49-F238E27FC236}">
              <a16:creationId xmlns:a16="http://schemas.microsoft.com/office/drawing/2014/main" id="{AE2CDA30-2FAF-4D70-BCF9-F57846BC1D87}"/>
            </a:ext>
          </a:extLst>
        </xdr:cNvPr>
        <xdr:cNvSpPr txBox="1"/>
      </xdr:nvSpPr>
      <xdr:spPr>
        <a:xfrm>
          <a:off x="10990119" y="164521"/>
          <a:ext cx="3583131" cy="353118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別途「実績報告書」シートにも一部入力箇所がございますのでご確認ください。</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54</xdr:col>
      <xdr:colOff>9525</xdr:colOff>
      <xdr:row>120</xdr:row>
      <xdr:rowOff>3175</xdr:rowOff>
    </xdr:from>
    <xdr:to>
      <xdr:col>76</xdr:col>
      <xdr:colOff>111125</xdr:colOff>
      <xdr:row>128</xdr:row>
      <xdr:rowOff>47625</xdr:rowOff>
    </xdr:to>
    <xdr:sp macro="" textlink="">
      <xdr:nvSpPr>
        <xdr:cNvPr id="7" name="テキスト ボックス 6">
          <a:extLst>
            <a:ext uri="{FF2B5EF4-FFF2-40B4-BE49-F238E27FC236}">
              <a16:creationId xmlns:a16="http://schemas.microsoft.com/office/drawing/2014/main" id="{BED207B5-C06D-45A4-ADA0-F63509342ACA}"/>
            </a:ext>
          </a:extLst>
        </xdr:cNvPr>
        <xdr:cNvSpPr txBox="1"/>
      </xdr:nvSpPr>
      <xdr:spPr>
        <a:xfrm>
          <a:off x="10163175" y="27559000"/>
          <a:ext cx="4083050" cy="19589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ct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ct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58</xdr:col>
      <xdr:colOff>146050</xdr:colOff>
      <xdr:row>36</xdr:row>
      <xdr:rowOff>184151</xdr:rowOff>
    </xdr:from>
    <xdr:to>
      <xdr:col>77</xdr:col>
      <xdr:colOff>31750</xdr:colOff>
      <xdr:row>41</xdr:row>
      <xdr:rowOff>165101</xdr:rowOff>
    </xdr:to>
    <xdr:sp macro="" textlink="">
      <xdr:nvSpPr>
        <xdr:cNvPr id="9" name="テキスト ボックス 8">
          <a:extLst>
            <a:ext uri="{FF2B5EF4-FFF2-40B4-BE49-F238E27FC236}">
              <a16:creationId xmlns:a16="http://schemas.microsoft.com/office/drawing/2014/main" id="{DA46F5F3-2E89-4A5A-BA8F-B6E38F0CF4BF}"/>
            </a:ext>
          </a:extLst>
        </xdr:cNvPr>
        <xdr:cNvSpPr txBox="1"/>
      </xdr:nvSpPr>
      <xdr:spPr>
        <a:xfrm>
          <a:off x="10064750" y="9709151"/>
          <a:ext cx="3022600" cy="9334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１２０行目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editAs="oneCell">
    <xdr:from>
      <xdr:col>41</xdr:col>
      <xdr:colOff>0</xdr:colOff>
      <xdr:row>12</xdr:row>
      <xdr:rowOff>0</xdr:rowOff>
    </xdr:from>
    <xdr:to>
      <xdr:col>42</xdr:col>
      <xdr:colOff>123825</xdr:colOff>
      <xdr:row>13</xdr:row>
      <xdr:rowOff>47625</xdr:rowOff>
    </xdr:to>
    <xdr:sp macro="" textlink="">
      <xdr:nvSpPr>
        <xdr:cNvPr id="26676" name="AutoShape 52">
          <a:extLst>
            <a:ext uri="{FF2B5EF4-FFF2-40B4-BE49-F238E27FC236}">
              <a16:creationId xmlns:a16="http://schemas.microsoft.com/office/drawing/2014/main" id="{71839528-30EC-3F2A-5BE1-2835273CF0D6}"/>
            </a:ext>
          </a:extLst>
        </xdr:cNvPr>
        <xdr:cNvSpPr>
          <a:spLocks noChangeAspect="1" noChangeArrowheads="1"/>
        </xdr:cNvSpPr>
      </xdr:nvSpPr>
      <xdr:spPr bwMode="auto">
        <a:xfrm>
          <a:off x="7800975" y="299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41</xdr:col>
      <xdr:colOff>0</xdr:colOff>
      <xdr:row>12</xdr:row>
      <xdr:rowOff>0</xdr:rowOff>
    </xdr:from>
    <xdr:to>
      <xdr:col>42</xdr:col>
      <xdr:colOff>123825</xdr:colOff>
      <xdr:row>13</xdr:row>
      <xdr:rowOff>47625</xdr:rowOff>
    </xdr:to>
    <xdr:sp macro="" textlink="">
      <xdr:nvSpPr>
        <xdr:cNvPr id="26677" name="AutoShape 53">
          <a:extLst>
            <a:ext uri="{FF2B5EF4-FFF2-40B4-BE49-F238E27FC236}">
              <a16:creationId xmlns:a16="http://schemas.microsoft.com/office/drawing/2014/main" id="{3A686361-0B6E-CFAF-D0F2-41141BB880F2}"/>
            </a:ext>
          </a:extLst>
        </xdr:cNvPr>
        <xdr:cNvSpPr>
          <a:spLocks noChangeAspect="1" noChangeArrowheads="1"/>
        </xdr:cNvSpPr>
      </xdr:nvSpPr>
      <xdr:spPr bwMode="auto">
        <a:xfrm>
          <a:off x="7800975" y="299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43</xdr:col>
      <xdr:colOff>57150</xdr:colOff>
      <xdr:row>50</xdr:row>
      <xdr:rowOff>104775</xdr:rowOff>
    </xdr:from>
    <xdr:to>
      <xdr:col>58</xdr:col>
      <xdr:colOff>9525</xdr:colOff>
      <xdr:row>58</xdr:row>
      <xdr:rowOff>231775</xdr:rowOff>
    </xdr:to>
    <xdr:sp macro="" textlink="">
      <xdr:nvSpPr>
        <xdr:cNvPr id="26656" name="テキスト ボックス 26655">
          <a:extLst>
            <a:ext uri="{FF2B5EF4-FFF2-40B4-BE49-F238E27FC236}">
              <a16:creationId xmlns:a16="http://schemas.microsoft.com/office/drawing/2014/main" id="{3ACC4549-F40C-4A60-9956-E9BA3C45129E}"/>
            </a:ext>
          </a:extLst>
        </xdr:cNvPr>
        <xdr:cNvSpPr txBox="1"/>
      </xdr:nvSpPr>
      <xdr:spPr>
        <a:xfrm>
          <a:off x="8220075" y="12068175"/>
          <a:ext cx="2667000" cy="203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１２５行目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114299</xdr:colOff>
      <xdr:row>0</xdr:row>
      <xdr:rowOff>183355</xdr:rowOff>
    </xdr:from>
    <xdr:to>
      <xdr:col>78</xdr:col>
      <xdr:colOff>139700</xdr:colOff>
      <xdr:row>14</xdr:row>
      <xdr:rowOff>161925</xdr:rowOff>
    </xdr:to>
    <xdr:sp macro="" textlink="">
      <xdr:nvSpPr>
        <xdr:cNvPr id="3" name="テキスト ボックス 2">
          <a:extLst>
            <a:ext uri="{FF2B5EF4-FFF2-40B4-BE49-F238E27FC236}">
              <a16:creationId xmlns:a16="http://schemas.microsoft.com/office/drawing/2014/main" id="{FAD53BB0-83F4-487D-8F94-1FD9B8D3D9B7}"/>
            </a:ext>
          </a:extLst>
        </xdr:cNvPr>
        <xdr:cNvSpPr txBox="1"/>
      </xdr:nvSpPr>
      <xdr:spPr>
        <a:xfrm>
          <a:off x="11068049" y="183355"/>
          <a:ext cx="3644901" cy="348377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別途「実績報告書」シートにも一部入力箇所がございますのでご確認ください。</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58</xdr:col>
      <xdr:colOff>104776</xdr:colOff>
      <xdr:row>36</xdr:row>
      <xdr:rowOff>177800</xdr:rowOff>
    </xdr:from>
    <xdr:to>
      <xdr:col>77</xdr:col>
      <xdr:colOff>31750</xdr:colOff>
      <xdr:row>42</xdr:row>
      <xdr:rowOff>177799</xdr:rowOff>
    </xdr:to>
    <xdr:sp macro="" textlink="">
      <xdr:nvSpPr>
        <xdr:cNvPr id="6" name="テキスト ボックス 5">
          <a:extLst>
            <a:ext uri="{FF2B5EF4-FFF2-40B4-BE49-F238E27FC236}">
              <a16:creationId xmlns:a16="http://schemas.microsoft.com/office/drawing/2014/main" id="{94F359E4-5918-4B8C-A498-2759BFE534CA}"/>
            </a:ext>
          </a:extLst>
        </xdr:cNvPr>
        <xdr:cNvSpPr txBox="1"/>
      </xdr:nvSpPr>
      <xdr:spPr>
        <a:xfrm>
          <a:off x="10093326" y="9645650"/>
          <a:ext cx="3063874" cy="114299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１２０行目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27</xdr:col>
      <xdr:colOff>12700</xdr:colOff>
      <xdr:row>116</xdr:row>
      <xdr:rowOff>142875</xdr:rowOff>
    </xdr:from>
    <xdr:to>
      <xdr:col>47</xdr:col>
      <xdr:colOff>127000</xdr:colOff>
      <xdr:row>127</xdr:row>
      <xdr:rowOff>75406</xdr:rowOff>
    </xdr:to>
    <xdr:sp macro="" textlink="">
      <xdr:nvSpPr>
        <xdr:cNvPr id="11" name="テキスト ボックス 10">
          <a:extLst>
            <a:ext uri="{FF2B5EF4-FFF2-40B4-BE49-F238E27FC236}">
              <a16:creationId xmlns:a16="http://schemas.microsoft.com/office/drawing/2014/main" id="{F958D0FF-6F47-4CBB-ADB5-7C7C84FBB897}"/>
            </a:ext>
          </a:extLst>
        </xdr:cNvPr>
        <xdr:cNvSpPr txBox="1"/>
      </xdr:nvSpPr>
      <xdr:spPr>
        <a:xfrm>
          <a:off x="4603750" y="26971625"/>
          <a:ext cx="3695700" cy="237093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ct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ct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44</xdr:col>
      <xdr:colOff>28575</xdr:colOff>
      <xdr:row>50</xdr:row>
      <xdr:rowOff>22225</xdr:rowOff>
    </xdr:from>
    <xdr:to>
      <xdr:col>58</xdr:col>
      <xdr:colOff>161925</xdr:colOff>
      <xdr:row>58</xdr:row>
      <xdr:rowOff>149225</xdr:rowOff>
    </xdr:to>
    <xdr:sp macro="" textlink="">
      <xdr:nvSpPr>
        <xdr:cNvPr id="2" name="テキスト ボックス 1">
          <a:extLst>
            <a:ext uri="{FF2B5EF4-FFF2-40B4-BE49-F238E27FC236}">
              <a16:creationId xmlns:a16="http://schemas.microsoft.com/office/drawing/2014/main" id="{DD1E223C-8C36-4147-A105-C9FC522C341B}"/>
            </a:ext>
          </a:extLst>
        </xdr:cNvPr>
        <xdr:cNvSpPr txBox="1"/>
      </xdr:nvSpPr>
      <xdr:spPr>
        <a:xfrm>
          <a:off x="8448675" y="11080750"/>
          <a:ext cx="2667000" cy="203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１２５行目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kudosaburo@abc" TargetMode="External"/><Relationship Id="rId1" Type="http://schemas.openxmlformats.org/officeDocument/2006/relationships/hyperlink" Target="mailto:kokudoziro@abc"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8721-3BD4-4DFD-9C72-626DB5DFEDD2}">
  <sheetPr>
    <tabColor rgb="FFFF0000"/>
    <pageSetUpPr fitToPage="1"/>
  </sheetPr>
  <dimension ref="A1:BW128"/>
  <sheetViews>
    <sheetView tabSelected="1" view="pageBreakPreview" zoomScaleSheetLayoutView="100" workbookViewId="0"/>
  </sheetViews>
  <sheetFormatPr defaultColWidth="9" defaultRowHeight="18.75"/>
  <cols>
    <col min="1" max="1" width="3.42578125" style="1" customWidth="1"/>
    <col min="2" max="2" width="2.42578125" style="8" customWidth="1"/>
    <col min="3" max="27" width="2.42578125" style="1" customWidth="1"/>
    <col min="28" max="31" width="3.42578125" style="1" customWidth="1"/>
    <col min="32" max="100" width="2.42578125" style="1" customWidth="1"/>
    <col min="101" max="101" width="9" style="1" customWidth="1"/>
    <col min="102" max="16384" width="9" style="1"/>
  </cols>
  <sheetData>
    <row r="1" spans="2:63" ht="27" customHeight="1">
      <c r="B1" s="269" t="s">
        <v>0</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row>
    <row r="2" spans="2:63">
      <c r="B2" s="2"/>
      <c r="C2" s="3"/>
      <c r="D2" s="3"/>
      <c r="E2" s="3"/>
      <c r="F2" s="3"/>
      <c r="G2" s="3"/>
      <c r="H2" s="3"/>
      <c r="I2" s="3"/>
      <c r="J2" s="3"/>
      <c r="K2" s="3"/>
      <c r="L2" s="3"/>
      <c r="M2" s="3"/>
      <c r="N2" s="3"/>
      <c r="O2" s="3"/>
      <c r="P2" s="3"/>
      <c r="Q2" s="3"/>
      <c r="R2" s="3"/>
      <c r="S2" s="3"/>
      <c r="T2" s="3"/>
      <c r="U2" s="3"/>
      <c r="V2" s="3"/>
      <c r="W2" s="3"/>
      <c r="X2" s="3"/>
      <c r="Y2" s="3"/>
      <c r="Z2" s="3"/>
      <c r="AA2" s="99" t="s">
        <v>1</v>
      </c>
      <c r="AB2" s="99"/>
      <c r="AC2" s="99"/>
      <c r="AD2" s="99"/>
      <c r="AE2" s="99"/>
      <c r="AF2" s="99"/>
      <c r="AG2" s="106" t="s">
        <v>2</v>
      </c>
      <c r="AH2" s="106"/>
      <c r="AI2" s="106"/>
      <c r="AJ2" s="106"/>
      <c r="AK2" s="106"/>
      <c r="AL2" s="106"/>
      <c r="AM2" s="106"/>
      <c r="AN2" s="106"/>
      <c r="AO2" s="106"/>
      <c r="AP2" s="106"/>
      <c r="AQ2" s="106"/>
      <c r="AR2" s="106"/>
      <c r="AS2" s="106"/>
      <c r="AT2" s="106"/>
      <c r="AU2" s="106"/>
      <c r="AV2" s="106"/>
      <c r="AW2" s="106"/>
      <c r="AX2" s="106"/>
      <c r="AY2" s="3"/>
      <c r="AZ2" s="3"/>
      <c r="BA2" s="3"/>
      <c r="BB2" s="3"/>
      <c r="BC2" s="3"/>
      <c r="BD2" s="3"/>
      <c r="BE2" s="3"/>
      <c r="BF2" s="3"/>
    </row>
    <row r="3" spans="2:63">
      <c r="B3" s="93" t="s">
        <v>3</v>
      </c>
      <c r="C3" s="94"/>
      <c r="D3" s="94"/>
      <c r="E3" s="95"/>
      <c r="F3" s="96"/>
      <c r="G3" s="97"/>
      <c r="H3" s="97"/>
      <c r="I3" s="97"/>
      <c r="J3" s="97"/>
      <c r="K3" s="97"/>
      <c r="L3" s="97"/>
      <c r="M3" s="97"/>
      <c r="N3" s="97"/>
      <c r="O3" s="97"/>
      <c r="P3" s="97"/>
      <c r="Q3" s="97"/>
      <c r="R3" s="97"/>
      <c r="S3" s="97"/>
      <c r="T3" s="97"/>
      <c r="U3" s="97"/>
      <c r="V3" s="97"/>
      <c r="W3" s="97"/>
      <c r="X3" s="98"/>
      <c r="Y3" s="3"/>
      <c r="Z3" s="3"/>
      <c r="AA3" s="99" t="s">
        <v>4</v>
      </c>
      <c r="AB3" s="99"/>
      <c r="AC3" s="99"/>
      <c r="AD3" s="99"/>
      <c r="AE3" s="99" t="s">
        <v>5</v>
      </c>
      <c r="AF3" s="99"/>
      <c r="AG3" s="100" t="s">
        <v>6</v>
      </c>
      <c r="AH3" s="100"/>
      <c r="AI3" s="100"/>
      <c r="AJ3" s="100"/>
      <c r="AK3" s="100"/>
      <c r="AL3" s="100"/>
      <c r="AM3" s="100"/>
      <c r="AN3" s="100"/>
      <c r="AO3" s="100"/>
      <c r="AP3" s="100"/>
      <c r="AQ3" s="100"/>
      <c r="AR3" s="100"/>
      <c r="AS3" s="100"/>
      <c r="AT3" s="100"/>
      <c r="AU3" s="100"/>
      <c r="AV3" s="100"/>
      <c r="AW3" s="100"/>
      <c r="AX3" s="100"/>
      <c r="AY3" s="3"/>
      <c r="AZ3" s="3"/>
      <c r="BA3" s="3"/>
      <c r="BB3" s="3"/>
      <c r="BC3" s="3"/>
      <c r="BD3" s="3"/>
      <c r="BE3" s="3"/>
      <c r="BF3" s="3"/>
    </row>
    <row r="4" spans="2:63">
      <c r="B4" s="93" t="s">
        <v>7</v>
      </c>
      <c r="C4" s="94"/>
      <c r="D4" s="94"/>
      <c r="E4" s="95"/>
      <c r="F4" s="107">
        <v>46053</v>
      </c>
      <c r="G4" s="108"/>
      <c r="H4" s="108"/>
      <c r="I4" s="108"/>
      <c r="J4" s="108"/>
      <c r="K4" s="108"/>
      <c r="L4" s="108"/>
      <c r="M4" s="108"/>
      <c r="N4" s="108"/>
      <c r="O4" s="108"/>
      <c r="P4" s="108"/>
      <c r="Q4" s="108"/>
      <c r="R4" s="108"/>
      <c r="S4" s="108"/>
      <c r="T4" s="108"/>
      <c r="U4" s="108"/>
      <c r="V4" s="108"/>
      <c r="W4" s="108"/>
      <c r="X4" s="109"/>
      <c r="Y4" s="3"/>
      <c r="Z4" s="3"/>
      <c r="AA4" s="99"/>
      <c r="AB4" s="99"/>
      <c r="AC4" s="99"/>
      <c r="AD4" s="99"/>
      <c r="AE4" s="99" t="s">
        <v>8</v>
      </c>
      <c r="AF4" s="99"/>
      <c r="AG4" s="100" t="s">
        <v>9</v>
      </c>
      <c r="AH4" s="100"/>
      <c r="AI4" s="100"/>
      <c r="AJ4" s="100"/>
      <c r="AK4" s="100"/>
      <c r="AL4" s="100"/>
      <c r="AM4" s="100"/>
      <c r="AN4" s="100"/>
      <c r="AO4" s="100"/>
      <c r="AP4" s="100"/>
      <c r="AQ4" s="100"/>
      <c r="AR4" s="100"/>
      <c r="AS4" s="100"/>
      <c r="AT4" s="100"/>
      <c r="AU4" s="100"/>
      <c r="AV4" s="100"/>
      <c r="AW4" s="100"/>
      <c r="AX4" s="100"/>
      <c r="AY4" s="3"/>
      <c r="AZ4" s="3"/>
      <c r="BA4" s="3"/>
      <c r="BB4" s="3"/>
      <c r="BC4" s="3"/>
      <c r="BD4" s="3"/>
      <c r="BE4" s="3"/>
      <c r="BF4" s="3"/>
    </row>
    <row r="5" spans="2:63">
      <c r="B5" s="93" t="s">
        <v>5</v>
      </c>
      <c r="C5" s="94"/>
      <c r="D5" s="94"/>
      <c r="E5" s="95"/>
      <c r="F5" s="96" t="s">
        <v>6</v>
      </c>
      <c r="G5" s="97"/>
      <c r="H5" s="97"/>
      <c r="I5" s="97"/>
      <c r="J5" s="97"/>
      <c r="K5" s="97"/>
      <c r="L5" s="97"/>
      <c r="M5" s="97"/>
      <c r="N5" s="97"/>
      <c r="O5" s="97"/>
      <c r="P5" s="97"/>
      <c r="Q5" s="97"/>
      <c r="R5" s="97"/>
      <c r="S5" s="97"/>
      <c r="T5" s="97"/>
      <c r="U5" s="97"/>
      <c r="V5" s="97"/>
      <c r="W5" s="97"/>
      <c r="X5" s="98"/>
      <c r="Y5" s="3"/>
      <c r="Z5" s="3"/>
      <c r="AA5" s="99" t="s">
        <v>10</v>
      </c>
      <c r="AB5" s="99"/>
      <c r="AC5" s="99"/>
      <c r="AD5" s="99"/>
      <c r="AE5" s="99" t="s">
        <v>11</v>
      </c>
      <c r="AF5" s="99"/>
      <c r="AG5" s="100" t="s">
        <v>12</v>
      </c>
      <c r="AH5" s="100"/>
      <c r="AI5" s="100"/>
      <c r="AJ5" s="100"/>
      <c r="AK5" s="100"/>
      <c r="AL5" s="100"/>
      <c r="AM5" s="100"/>
      <c r="AN5" s="100"/>
      <c r="AO5" s="100"/>
      <c r="AP5" s="100"/>
      <c r="AQ5" s="100"/>
      <c r="AR5" s="100"/>
      <c r="AS5" s="100"/>
      <c r="AT5" s="100"/>
      <c r="AU5" s="100"/>
      <c r="AV5" s="100"/>
      <c r="AW5" s="100"/>
      <c r="AX5" s="100"/>
      <c r="AY5" s="3"/>
      <c r="AZ5" s="3"/>
      <c r="BA5" s="3"/>
      <c r="BB5" s="3"/>
      <c r="BC5" s="3"/>
      <c r="BD5" s="3"/>
      <c r="BE5" s="3"/>
      <c r="BF5" s="3"/>
    </row>
    <row r="6" spans="2:63">
      <c r="B6" s="101" t="s">
        <v>13</v>
      </c>
      <c r="C6" s="102"/>
      <c r="D6" s="102"/>
      <c r="E6" s="103"/>
      <c r="F6" s="96" t="s">
        <v>14</v>
      </c>
      <c r="G6" s="97"/>
      <c r="H6" s="97"/>
      <c r="I6" s="97"/>
      <c r="J6" s="97"/>
      <c r="K6" s="97"/>
      <c r="L6" s="97"/>
      <c r="M6" s="97"/>
      <c r="N6" s="97"/>
      <c r="O6" s="97"/>
      <c r="P6" s="97"/>
      <c r="Q6" s="97"/>
      <c r="R6" s="97"/>
      <c r="S6" s="97"/>
      <c r="T6" s="97"/>
      <c r="U6" s="97"/>
      <c r="V6" s="97"/>
      <c r="W6" s="97"/>
      <c r="X6" s="98"/>
      <c r="Y6" s="3"/>
      <c r="Z6" s="3"/>
      <c r="AA6" s="99"/>
      <c r="AB6" s="99"/>
      <c r="AC6" s="99"/>
      <c r="AD6" s="99"/>
      <c r="AE6" s="99" t="s">
        <v>8</v>
      </c>
      <c r="AF6" s="99"/>
      <c r="AG6" s="100" t="s">
        <v>15</v>
      </c>
      <c r="AH6" s="100"/>
      <c r="AI6" s="100"/>
      <c r="AJ6" s="100"/>
      <c r="AK6" s="100"/>
      <c r="AL6" s="100"/>
      <c r="AM6" s="100"/>
      <c r="AN6" s="100"/>
      <c r="AO6" s="100"/>
      <c r="AP6" s="100"/>
      <c r="AQ6" s="100"/>
      <c r="AR6" s="100"/>
      <c r="AS6" s="100"/>
      <c r="AT6" s="100"/>
      <c r="AU6" s="100"/>
      <c r="AV6" s="100"/>
      <c r="AW6" s="100"/>
      <c r="AX6" s="100"/>
      <c r="AY6" s="3"/>
      <c r="AZ6" s="3"/>
      <c r="BA6" s="3"/>
      <c r="BB6" s="3"/>
      <c r="BC6" s="3"/>
      <c r="BD6" s="3"/>
      <c r="BE6" s="3"/>
      <c r="BF6" s="3"/>
    </row>
    <row r="7" spans="2:63">
      <c r="B7" s="99" t="s">
        <v>16</v>
      </c>
      <c r="C7" s="99"/>
      <c r="D7" s="99"/>
      <c r="E7" s="99"/>
      <c r="F7" s="100" t="s">
        <v>17</v>
      </c>
      <c r="G7" s="100"/>
      <c r="H7" s="100"/>
      <c r="I7" s="100"/>
      <c r="J7" s="100"/>
      <c r="K7" s="100"/>
      <c r="L7" s="100"/>
      <c r="M7" s="100"/>
      <c r="N7" s="100"/>
      <c r="O7" s="100"/>
      <c r="P7" s="100"/>
      <c r="Q7" s="100"/>
      <c r="R7" s="100"/>
      <c r="S7" s="100"/>
      <c r="T7" s="100"/>
      <c r="U7" s="100"/>
      <c r="V7" s="100"/>
      <c r="W7" s="100"/>
      <c r="X7" s="100"/>
      <c r="Y7" s="3"/>
      <c r="Z7" s="3"/>
      <c r="AA7" s="99" t="s">
        <v>18</v>
      </c>
      <c r="AB7" s="99"/>
      <c r="AC7" s="99"/>
      <c r="AD7" s="99"/>
      <c r="AE7" s="99"/>
      <c r="AF7" s="99"/>
      <c r="AG7" s="96" t="s">
        <v>19</v>
      </c>
      <c r="AH7" s="97"/>
      <c r="AI7" s="97"/>
      <c r="AJ7" s="97"/>
      <c r="AK7" s="97"/>
      <c r="AL7" s="97"/>
      <c r="AM7" s="98"/>
      <c r="AN7" s="93" t="s">
        <v>20</v>
      </c>
      <c r="AO7" s="94"/>
      <c r="AP7" s="94"/>
      <c r="AQ7" s="94"/>
      <c r="AR7" s="95"/>
      <c r="AS7" s="104" t="s">
        <v>21</v>
      </c>
      <c r="AT7" s="105"/>
      <c r="AU7" s="105"/>
      <c r="AV7" s="105"/>
      <c r="AW7" s="105"/>
      <c r="AX7" s="105"/>
      <c r="AY7" s="3"/>
      <c r="AZ7" s="3"/>
      <c r="BA7" s="3"/>
      <c r="BB7" s="3"/>
      <c r="BC7" s="3"/>
      <c r="BD7" s="3"/>
      <c r="BE7" s="3"/>
      <c r="BF7" s="3"/>
    </row>
    <row r="8" spans="2:63">
      <c r="B8" s="3"/>
      <c r="C8" s="3"/>
      <c r="D8" s="3"/>
      <c r="E8" s="3"/>
      <c r="F8" s="87"/>
      <c r="G8" s="3"/>
      <c r="H8" s="3"/>
      <c r="I8" s="3"/>
      <c r="J8" s="3"/>
      <c r="K8" s="3"/>
      <c r="L8" s="3"/>
      <c r="M8" s="3"/>
      <c r="N8" s="3"/>
      <c r="O8" s="3"/>
      <c r="P8" s="3"/>
      <c r="Q8" s="3"/>
      <c r="R8" s="3"/>
      <c r="S8" s="3"/>
      <c r="T8" s="3"/>
      <c r="U8" s="3"/>
      <c r="V8" s="3"/>
      <c r="W8" s="3"/>
      <c r="X8" s="3"/>
      <c r="Y8" s="3"/>
      <c r="Z8" s="3"/>
      <c r="AA8" s="99" t="s">
        <v>22</v>
      </c>
      <c r="AB8" s="99"/>
      <c r="AC8" s="99"/>
      <c r="AD8" s="99"/>
      <c r="AE8" s="99"/>
      <c r="AF8" s="99"/>
      <c r="AG8" s="96" t="s">
        <v>23</v>
      </c>
      <c r="AH8" s="97"/>
      <c r="AI8" s="97"/>
      <c r="AJ8" s="97"/>
      <c r="AK8" s="97"/>
      <c r="AL8" s="97"/>
      <c r="AM8" s="98"/>
      <c r="AN8" s="93" t="s">
        <v>24</v>
      </c>
      <c r="AO8" s="94"/>
      <c r="AP8" s="94"/>
      <c r="AQ8" s="94"/>
      <c r="AR8" s="95"/>
      <c r="AS8" s="104" t="s">
        <v>25</v>
      </c>
      <c r="AT8" s="105"/>
      <c r="AU8" s="105"/>
      <c r="AV8" s="105"/>
      <c r="AW8" s="105"/>
      <c r="AX8" s="105"/>
      <c r="AY8" s="3"/>
      <c r="AZ8" s="3"/>
      <c r="BA8" s="3"/>
      <c r="BB8" s="3"/>
      <c r="BC8" s="3"/>
      <c r="BD8" s="3"/>
      <c r="BE8" s="3"/>
      <c r="BF8" s="3"/>
    </row>
    <row r="9" spans="2:63">
      <c r="B9" s="2"/>
      <c r="C9" s="3"/>
      <c r="D9" s="3"/>
      <c r="E9" s="3"/>
      <c r="F9" s="3"/>
      <c r="G9" s="3"/>
      <c r="H9" s="3"/>
      <c r="I9" s="3"/>
      <c r="J9" s="3"/>
      <c r="K9" s="3"/>
      <c r="L9" s="3"/>
      <c r="M9" s="3"/>
      <c r="N9" s="3"/>
      <c r="O9" s="3"/>
      <c r="P9" s="3"/>
      <c r="Q9" s="3"/>
      <c r="R9" s="3"/>
      <c r="S9" s="3"/>
      <c r="T9" s="3"/>
      <c r="U9" s="3"/>
      <c r="V9" s="3"/>
      <c r="W9" s="3"/>
      <c r="X9" s="3"/>
      <c r="Y9" s="3"/>
      <c r="Z9" s="3"/>
      <c r="AA9" s="99" t="s">
        <v>26</v>
      </c>
      <c r="AB9" s="99"/>
      <c r="AC9" s="99"/>
      <c r="AD9" s="99"/>
      <c r="AE9" s="99"/>
      <c r="AF9" s="99"/>
      <c r="AG9" s="96" t="s">
        <v>27</v>
      </c>
      <c r="AH9" s="97"/>
      <c r="AI9" s="97"/>
      <c r="AJ9" s="97"/>
      <c r="AK9" s="97"/>
      <c r="AL9" s="97"/>
      <c r="AM9" s="97"/>
      <c r="AN9" s="97"/>
      <c r="AO9" s="97"/>
      <c r="AP9" s="97"/>
      <c r="AQ9" s="97"/>
      <c r="AR9" s="97"/>
      <c r="AS9" s="97"/>
      <c r="AT9" s="97"/>
      <c r="AU9" s="97"/>
      <c r="AV9" s="97"/>
      <c r="AW9" s="97"/>
      <c r="AX9" s="98"/>
      <c r="AY9" s="3"/>
      <c r="AZ9" s="3"/>
      <c r="BA9" s="3"/>
      <c r="BB9" s="3"/>
      <c r="BC9" s="3"/>
      <c r="BD9" s="3"/>
      <c r="BE9" s="3"/>
      <c r="BF9" s="3"/>
    </row>
    <row r="10" spans="2:63" ht="19.5" thickBot="1">
      <c r="B10" s="2"/>
      <c r="C10" s="3"/>
      <c r="D10" s="3"/>
      <c r="E10" s="3"/>
      <c r="F10" s="3"/>
      <c r="G10" s="3"/>
      <c r="H10" s="3"/>
      <c r="I10" s="3"/>
      <c r="J10" s="3"/>
      <c r="K10" s="3"/>
      <c r="L10" s="3"/>
      <c r="M10" s="3"/>
      <c r="N10" s="3"/>
      <c r="O10" s="3"/>
      <c r="P10" s="3"/>
      <c r="Q10" s="3"/>
      <c r="R10" s="3"/>
      <c r="S10" s="3"/>
      <c r="T10" s="3"/>
      <c r="U10" s="3"/>
      <c r="V10" s="3"/>
      <c r="W10" s="3"/>
      <c r="X10" s="3"/>
      <c r="Y10" s="3"/>
      <c r="Z10" s="3"/>
      <c r="AA10" s="99" t="s">
        <v>28</v>
      </c>
      <c r="AB10" s="99"/>
      <c r="AC10" s="99"/>
      <c r="AD10" s="99"/>
      <c r="AE10" s="99"/>
      <c r="AF10" s="99"/>
      <c r="AG10" s="110" t="s">
        <v>29</v>
      </c>
      <c r="AH10" s="111"/>
      <c r="AI10" s="111"/>
      <c r="AJ10" s="111"/>
      <c r="AK10" s="111"/>
      <c r="AL10" s="111"/>
      <c r="AM10" s="111"/>
      <c r="AN10" s="111"/>
      <c r="AO10" s="111"/>
      <c r="AP10" s="111"/>
      <c r="AQ10" s="111"/>
      <c r="AR10" s="111"/>
      <c r="AS10" s="111"/>
      <c r="AT10" s="111"/>
      <c r="AU10" s="111"/>
      <c r="AV10" s="111"/>
      <c r="AW10" s="111"/>
      <c r="AX10" s="112"/>
      <c r="AY10" s="3"/>
      <c r="AZ10" s="3"/>
      <c r="BA10" s="3"/>
      <c r="BB10" s="3"/>
      <c r="BC10" s="3"/>
      <c r="BD10" s="3"/>
      <c r="BE10" s="3"/>
      <c r="BF10" s="3"/>
    </row>
    <row r="11" spans="2:63" ht="19.5" thickBot="1">
      <c r="B11" s="113" t="s">
        <v>30</v>
      </c>
      <c r="C11" s="114"/>
      <c r="D11" s="114"/>
      <c r="E11" s="114"/>
      <c r="F11" s="114"/>
      <c r="G11" s="114"/>
      <c r="H11" s="114"/>
      <c r="I11" s="114"/>
      <c r="J11" s="114"/>
      <c r="K11" s="114"/>
      <c r="L11" s="114"/>
      <c r="M11" s="114"/>
      <c r="N11" s="114"/>
      <c r="O11" s="114"/>
      <c r="P11" s="114"/>
      <c r="Q11" s="114"/>
      <c r="R11" s="114"/>
      <c r="S11" s="114"/>
      <c r="T11" s="115" t="s">
        <v>31</v>
      </c>
      <c r="U11" s="115"/>
      <c r="V11" s="115"/>
      <c r="W11" s="115"/>
      <c r="X11" s="116"/>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63" ht="19.5" thickBot="1">
      <c r="B12" s="113" t="s">
        <v>32</v>
      </c>
      <c r="C12" s="114"/>
      <c r="D12" s="114"/>
      <c r="E12" s="114"/>
      <c r="F12" s="114"/>
      <c r="G12" s="114"/>
      <c r="H12" s="114"/>
      <c r="I12" s="114"/>
      <c r="J12" s="114"/>
      <c r="K12" s="114"/>
      <c r="L12" s="114"/>
      <c r="M12" s="114"/>
      <c r="N12" s="114"/>
      <c r="O12" s="114"/>
      <c r="P12" s="114"/>
      <c r="Q12" s="114"/>
      <c r="R12" s="114"/>
      <c r="S12" s="114"/>
      <c r="T12" s="117">
        <v>2000000</v>
      </c>
      <c r="U12" s="117"/>
      <c r="V12" s="117"/>
      <c r="W12" s="117"/>
      <c r="X12" s="118"/>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4" t="s">
        <v>33</v>
      </c>
      <c r="BH12" s="4"/>
      <c r="BI12" s="4"/>
      <c r="BJ12" s="4"/>
      <c r="BK12" s="4"/>
    </row>
    <row r="13" spans="2:63" ht="20.25" thickBot="1">
      <c r="B13" s="119" t="s">
        <v>34</v>
      </c>
      <c r="C13" s="120"/>
      <c r="D13" s="120"/>
      <c r="E13" s="120"/>
      <c r="F13" s="120"/>
      <c r="G13" s="120"/>
      <c r="H13" s="120"/>
      <c r="I13" s="120"/>
      <c r="J13" s="120"/>
      <c r="K13" s="120"/>
      <c r="L13" s="120"/>
      <c r="M13" s="120"/>
      <c r="N13" s="120"/>
      <c r="O13" s="121"/>
      <c r="P13" s="125" t="s">
        <v>35</v>
      </c>
      <c r="Q13" s="126"/>
      <c r="R13" s="126"/>
      <c r="S13" s="126"/>
      <c r="T13" s="141">
        <v>15</v>
      </c>
      <c r="U13" s="142"/>
      <c r="V13" s="142"/>
      <c r="W13" s="143"/>
      <c r="X13" s="5" t="s">
        <v>36</v>
      </c>
      <c r="Y13" s="3"/>
      <c r="Z13" s="3"/>
      <c r="AA13" s="3"/>
      <c r="AB13" s="3"/>
      <c r="AC13" s="3"/>
      <c r="AD13" s="3"/>
      <c r="AE13" s="3"/>
      <c r="AF13" s="3"/>
      <c r="AG13" s="3"/>
      <c r="AH13" s="3"/>
      <c r="AI13" s="3"/>
      <c r="AJ13" s="3"/>
      <c r="AK13" s="3"/>
      <c r="AL13" s="3"/>
      <c r="AM13" s="3"/>
      <c r="AN13" s="3"/>
      <c r="AO13" s="3"/>
      <c r="AP13"/>
      <c r="AQ13" s="3"/>
      <c r="AR13" s="3"/>
      <c r="AS13" s="3"/>
      <c r="AT13" s="3"/>
      <c r="AU13" s="3"/>
      <c r="AV13" s="3"/>
      <c r="AW13" s="3"/>
      <c r="AX13" s="3"/>
      <c r="AY13" s="3"/>
      <c r="AZ13" s="3"/>
      <c r="BA13" s="3"/>
      <c r="BB13" s="3"/>
      <c r="BC13" s="3"/>
      <c r="BD13" s="3"/>
      <c r="BE13" s="3"/>
      <c r="BF13" s="3"/>
      <c r="BG13" s="4" t="s">
        <v>31</v>
      </c>
      <c r="BH13" s="4"/>
      <c r="BI13" s="4"/>
      <c r="BJ13" s="4"/>
      <c r="BK13" s="4"/>
    </row>
    <row r="14" spans="2:63" ht="20.25" thickBot="1">
      <c r="B14" s="122"/>
      <c r="C14" s="123"/>
      <c r="D14" s="123"/>
      <c r="E14" s="123"/>
      <c r="F14" s="123"/>
      <c r="G14" s="123"/>
      <c r="H14" s="123"/>
      <c r="I14" s="123"/>
      <c r="J14" s="123"/>
      <c r="K14" s="123"/>
      <c r="L14" s="123"/>
      <c r="M14" s="123"/>
      <c r="N14" s="123"/>
      <c r="O14" s="124"/>
      <c r="P14" s="144" t="s">
        <v>37</v>
      </c>
      <c r="Q14" s="145"/>
      <c r="R14" s="145"/>
      <c r="S14" s="145"/>
      <c r="T14" s="146">
        <v>13</v>
      </c>
      <c r="U14" s="147"/>
      <c r="V14" s="147"/>
      <c r="W14" s="148"/>
      <c r="X14" s="6" t="s">
        <v>36</v>
      </c>
      <c r="Y14" s="285" t="s">
        <v>38</v>
      </c>
      <c r="Z14" s="286"/>
      <c r="AA14" s="286"/>
      <c r="AB14" s="286"/>
      <c r="AC14" s="286"/>
      <c r="AD14" s="286"/>
      <c r="AE14" s="286"/>
      <c r="AF14" s="286"/>
      <c r="AG14" s="286"/>
      <c r="AH14" s="286"/>
      <c r="AI14" s="133">
        <v>1</v>
      </c>
      <c r="AJ14" s="135"/>
      <c r="AK14" s="7" t="s">
        <v>36</v>
      </c>
      <c r="BG14" s="4"/>
      <c r="BH14" s="4"/>
      <c r="BI14" s="4"/>
      <c r="BJ14" s="4"/>
      <c r="BK14" s="4"/>
    </row>
    <row r="15" spans="2:63" ht="20.25" thickBot="1">
      <c r="B15" s="131" t="s">
        <v>39</v>
      </c>
      <c r="C15" s="132"/>
      <c r="D15" s="132"/>
      <c r="E15" s="132"/>
      <c r="F15" s="132"/>
      <c r="G15" s="132"/>
      <c r="H15" s="132"/>
      <c r="I15" s="132"/>
      <c r="J15" s="132"/>
      <c r="K15" s="132"/>
      <c r="L15" s="132"/>
      <c r="M15" s="132"/>
      <c r="N15" s="132"/>
      <c r="O15" s="132"/>
      <c r="P15" s="132"/>
      <c r="Q15" s="132"/>
      <c r="R15" s="132"/>
      <c r="S15" s="132"/>
      <c r="T15" s="133">
        <v>0</v>
      </c>
      <c r="U15" s="134"/>
      <c r="V15" s="134"/>
      <c r="W15" s="135"/>
      <c r="X15" s="7" t="s">
        <v>36</v>
      </c>
      <c r="Y15" s="131" t="s">
        <v>40</v>
      </c>
      <c r="Z15" s="132"/>
      <c r="AA15" s="132"/>
      <c r="AB15" s="132"/>
      <c r="AC15" s="132"/>
      <c r="AD15" s="132"/>
      <c r="AE15" s="132"/>
      <c r="AF15" s="132"/>
      <c r="AG15" s="132"/>
      <c r="AH15" s="136"/>
      <c r="AI15" s="137">
        <f>AI14+T15</f>
        <v>1</v>
      </c>
      <c r="AJ15" s="138"/>
      <c r="AK15" s="7" t="s">
        <v>36</v>
      </c>
      <c r="AL15" s="127" t="s">
        <v>41</v>
      </c>
      <c r="AM15" s="128"/>
      <c r="AN15" s="128"/>
      <c r="AO15" s="128"/>
      <c r="AP15" s="128"/>
      <c r="AQ15" s="128"/>
      <c r="AR15" s="128"/>
      <c r="AS15" s="128"/>
      <c r="AT15" s="128"/>
      <c r="AU15" s="279">
        <f>AI15/(T14+T15)</f>
        <v>7.6923076923076927E-2</v>
      </c>
      <c r="AV15" s="279"/>
      <c r="AW15" s="280"/>
      <c r="AX15" s="281" t="s">
        <v>42</v>
      </c>
      <c r="AY15" s="282"/>
      <c r="AZ15" s="282"/>
      <c r="BA15" s="282"/>
      <c r="BB15" s="282"/>
      <c r="BC15" s="283" t="str">
        <f>IF(AI15&gt;=2,"100％","50％")</f>
        <v>50％</v>
      </c>
      <c r="BD15" s="283"/>
      <c r="BE15" s="283"/>
      <c r="BF15" s="284"/>
      <c r="BG15" s="4"/>
      <c r="BH15" s="4"/>
      <c r="BI15" s="4"/>
      <c r="BJ15" s="4"/>
      <c r="BK15" s="4"/>
    </row>
    <row r="16" spans="2:63">
      <c r="B16" s="129" t="s">
        <v>43</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row>
    <row r="17" spans="2:75" ht="19.5">
      <c r="S17" s="9"/>
      <c r="AD17" s="10"/>
      <c r="AE17" s="10"/>
      <c r="AF17" s="11"/>
      <c r="AG17" s="12"/>
      <c r="AH17" s="9"/>
      <c r="AI17" s="9"/>
      <c r="AJ17" s="9"/>
      <c r="AK17" s="9"/>
      <c r="AL17" s="9"/>
      <c r="AM17" s="9"/>
      <c r="AN17" s="9"/>
      <c r="AO17" s="9"/>
      <c r="AP17" s="9"/>
      <c r="AQ17" s="9"/>
      <c r="AR17" s="9"/>
      <c r="AS17" s="10"/>
      <c r="AT17" s="10"/>
      <c r="AU17" s="11"/>
    </row>
    <row r="18" spans="2:75">
      <c r="B18" s="139" t="s">
        <v>44</v>
      </c>
      <c r="C18" s="139"/>
      <c r="D18" s="139"/>
      <c r="E18" s="139"/>
      <c r="F18" s="139"/>
      <c r="G18" s="139"/>
      <c r="H18" s="140"/>
      <c r="I18" s="130" t="s">
        <v>45</v>
      </c>
      <c r="J18" s="130"/>
      <c r="K18" s="130"/>
      <c r="L18" s="130"/>
      <c r="M18" s="130"/>
      <c r="N18" s="159">
        <f>AC22*$BC$15</f>
        <v>550000</v>
      </c>
      <c r="O18" s="159"/>
      <c r="P18" s="159"/>
      <c r="Q18" s="159"/>
      <c r="R18" s="159"/>
      <c r="T18" s="270" t="s">
        <v>46</v>
      </c>
      <c r="U18" s="270"/>
      <c r="V18" s="270"/>
      <c r="W18" s="270"/>
      <c r="X18" s="270"/>
      <c r="Y18" s="271">
        <v>20</v>
      </c>
      <c r="Z18" s="271"/>
      <c r="AA18" s="271"/>
      <c r="AB18" s="1" t="s">
        <v>36</v>
      </c>
      <c r="BM18" s="272"/>
      <c r="BN18" s="272"/>
      <c r="BO18" s="272"/>
      <c r="BR18" s="273"/>
      <c r="BS18" s="273"/>
      <c r="BT18" s="273"/>
      <c r="BU18" s="273"/>
      <c r="BV18" s="273"/>
      <c r="BW18" s="273"/>
    </row>
    <row r="19" spans="2:75">
      <c r="B19" s="139" t="s">
        <v>47</v>
      </c>
      <c r="C19" s="139"/>
      <c r="D19" s="139"/>
      <c r="E19" s="139"/>
      <c r="F19" s="139"/>
      <c r="G19" s="139"/>
      <c r="H19" s="139"/>
      <c r="I19" s="139"/>
      <c r="J19" s="139"/>
      <c r="K19" s="139"/>
      <c r="L19" s="139"/>
      <c r="M19" s="139"/>
      <c r="N19" s="139"/>
      <c r="O19" s="139"/>
      <c r="P19" s="139"/>
      <c r="Q19" s="139"/>
      <c r="R19" s="139"/>
      <c r="T19" s="13"/>
      <c r="U19" s="13"/>
      <c r="V19" s="13"/>
      <c r="W19" s="13"/>
      <c r="X19" s="13"/>
      <c r="BM19" s="272"/>
      <c r="BN19" s="274"/>
      <c r="BO19" s="274"/>
      <c r="BR19" s="274"/>
      <c r="BS19" s="274"/>
      <c r="BT19" s="274"/>
    </row>
    <row r="20" spans="2:75">
      <c r="B20" s="179"/>
      <c r="C20" s="179"/>
      <c r="D20" s="179"/>
      <c r="E20" s="179"/>
      <c r="F20" s="179"/>
      <c r="G20" s="179"/>
      <c r="H20" s="179"/>
      <c r="I20" s="179"/>
      <c r="J20" s="275"/>
      <c r="K20" s="99" t="s">
        <v>48</v>
      </c>
      <c r="L20" s="99"/>
      <c r="M20" s="99"/>
      <c r="N20" s="99"/>
      <c r="O20" s="99"/>
      <c r="P20" s="99"/>
      <c r="Q20" s="99"/>
      <c r="R20" s="99"/>
      <c r="S20" s="99"/>
      <c r="T20" s="99" t="s">
        <v>49</v>
      </c>
      <c r="U20" s="99"/>
      <c r="V20" s="99"/>
      <c r="W20" s="99"/>
      <c r="X20" s="99"/>
      <c r="Y20" s="99"/>
      <c r="Z20" s="99"/>
      <c r="AA20" s="99"/>
      <c r="AB20" s="99"/>
      <c r="AC20" s="278" t="s">
        <v>50</v>
      </c>
      <c r="AD20" s="278"/>
      <c r="AE20" s="278"/>
      <c r="AF20" s="278"/>
      <c r="AG20" s="278"/>
      <c r="AH20" s="278"/>
      <c r="AI20" s="278"/>
      <c r="AJ20" s="278"/>
      <c r="AK20" s="278"/>
      <c r="AL20" s="3"/>
      <c r="AM20" s="3"/>
      <c r="AN20" s="3"/>
      <c r="AO20" s="3"/>
      <c r="AP20" s="3"/>
      <c r="AQ20" s="3"/>
      <c r="AR20" s="3"/>
      <c r="AS20" s="3"/>
      <c r="AT20" s="3"/>
      <c r="BM20" s="272"/>
      <c r="BN20" s="274"/>
      <c r="BO20" s="274"/>
      <c r="BR20" s="274"/>
      <c r="BS20" s="274"/>
      <c r="BT20" s="274"/>
    </row>
    <row r="21" spans="2:75">
      <c r="B21" s="276"/>
      <c r="C21" s="276"/>
      <c r="D21" s="276"/>
      <c r="E21" s="276"/>
      <c r="F21" s="276"/>
      <c r="G21" s="276"/>
      <c r="H21" s="276"/>
      <c r="I21" s="276"/>
      <c r="J21" s="277"/>
      <c r="K21" s="99"/>
      <c r="L21" s="99"/>
      <c r="M21" s="99"/>
      <c r="N21" s="99"/>
      <c r="O21" s="99"/>
      <c r="P21" s="99"/>
      <c r="Q21" s="99"/>
      <c r="R21" s="99"/>
      <c r="S21" s="99"/>
      <c r="T21" s="99"/>
      <c r="U21" s="99"/>
      <c r="V21" s="99"/>
      <c r="W21" s="99"/>
      <c r="X21" s="99"/>
      <c r="Y21" s="99"/>
      <c r="Z21" s="99"/>
      <c r="AA21" s="99"/>
      <c r="AB21" s="99"/>
      <c r="AC21" s="278"/>
      <c r="AD21" s="278"/>
      <c r="AE21" s="278"/>
      <c r="AF21" s="278"/>
      <c r="AG21" s="278"/>
      <c r="AH21" s="278"/>
      <c r="AI21" s="278"/>
      <c r="AJ21" s="278"/>
      <c r="AK21" s="278"/>
      <c r="AL21" s="3"/>
      <c r="AM21" s="3"/>
      <c r="AN21" s="3"/>
      <c r="AO21" s="3"/>
      <c r="AP21" s="3"/>
      <c r="AQ21" s="3"/>
      <c r="AR21" s="3"/>
      <c r="AS21" s="3"/>
      <c r="AT21" s="3"/>
      <c r="BM21" s="272"/>
      <c r="BN21" s="274"/>
      <c r="BO21" s="274"/>
    </row>
    <row r="22" spans="2:75">
      <c r="B22" s="99" t="s">
        <v>51</v>
      </c>
      <c r="C22" s="99"/>
      <c r="D22" s="99"/>
      <c r="E22" s="99"/>
      <c r="F22" s="99"/>
      <c r="G22" s="99"/>
      <c r="H22" s="99"/>
      <c r="I22" s="99"/>
      <c r="J22" s="99"/>
      <c r="K22" s="293">
        <v>2000000</v>
      </c>
      <c r="L22" s="294"/>
      <c r="M22" s="294"/>
      <c r="N22" s="294"/>
      <c r="O22" s="294"/>
      <c r="P22" s="294"/>
      <c r="Q22" s="294"/>
      <c r="R22" s="294"/>
      <c r="S22" s="295"/>
      <c r="T22" s="293">
        <v>900000</v>
      </c>
      <c r="U22" s="294"/>
      <c r="V22" s="294"/>
      <c r="W22" s="294"/>
      <c r="X22" s="294"/>
      <c r="Y22" s="294"/>
      <c r="Z22" s="294"/>
      <c r="AA22" s="294"/>
      <c r="AB22" s="295"/>
      <c r="AC22" s="287">
        <f>K22-T22</f>
        <v>1100000</v>
      </c>
      <c r="AD22" s="288"/>
      <c r="AE22" s="288"/>
      <c r="AF22" s="288"/>
      <c r="AG22" s="288"/>
      <c r="AH22" s="288"/>
      <c r="AI22" s="288"/>
      <c r="AJ22" s="288"/>
      <c r="AK22" s="289"/>
      <c r="AL22" s="14"/>
      <c r="AM22" s="14"/>
      <c r="AN22" s="14"/>
      <c r="AO22" s="14"/>
      <c r="AP22" s="14"/>
      <c r="AQ22" s="14"/>
      <c r="AR22" s="14"/>
      <c r="AS22" s="14"/>
      <c r="AT22" s="14"/>
      <c r="BM22" s="272"/>
      <c r="BN22" s="272"/>
      <c r="BO22" s="272"/>
    </row>
    <row r="23" spans="2:75">
      <c r="B23" s="99"/>
      <c r="C23" s="99"/>
      <c r="D23" s="99"/>
      <c r="E23" s="99"/>
      <c r="F23" s="99"/>
      <c r="G23" s="99"/>
      <c r="H23" s="99"/>
      <c r="I23" s="99"/>
      <c r="J23" s="99"/>
      <c r="K23" s="296"/>
      <c r="L23" s="297"/>
      <c r="M23" s="297"/>
      <c r="N23" s="297"/>
      <c r="O23" s="297"/>
      <c r="P23" s="297"/>
      <c r="Q23" s="297"/>
      <c r="R23" s="297"/>
      <c r="S23" s="298"/>
      <c r="T23" s="296"/>
      <c r="U23" s="297"/>
      <c r="V23" s="297"/>
      <c r="W23" s="297"/>
      <c r="X23" s="297"/>
      <c r="Y23" s="297"/>
      <c r="Z23" s="297"/>
      <c r="AA23" s="297"/>
      <c r="AB23" s="298"/>
      <c r="AC23" s="290"/>
      <c r="AD23" s="291"/>
      <c r="AE23" s="291"/>
      <c r="AF23" s="291"/>
      <c r="AG23" s="291"/>
      <c r="AH23" s="291"/>
      <c r="AI23" s="291"/>
      <c r="AJ23" s="291"/>
      <c r="AK23" s="292"/>
      <c r="AL23" s="14"/>
      <c r="AM23" s="14"/>
      <c r="AN23" s="14"/>
      <c r="AO23" s="14"/>
      <c r="AP23" s="14"/>
      <c r="AQ23" s="14"/>
      <c r="AR23" s="14"/>
      <c r="AS23" s="14"/>
      <c r="AT23" s="14"/>
      <c r="BM23" s="272"/>
      <c r="BN23" s="272"/>
      <c r="BO23" s="272"/>
    </row>
    <row r="24" spans="2:75" ht="30" customHeight="1">
      <c r="B24" s="150" t="s">
        <v>52</v>
      </c>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row>
    <row r="25" spans="2:75" ht="30" customHeight="1">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row>
    <row r="26" spans="2:75" ht="30" customHeight="1">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row>
    <row r="27" spans="2:75" ht="30" customHeight="1">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row>
    <row r="28" spans="2:75" ht="30" customHeight="1">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row>
    <row r="29" spans="2:75">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row>
    <row r="30" spans="2:75">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row>
    <row r="31" spans="2:75">
      <c r="B31" s="84"/>
      <c r="C31" s="84"/>
      <c r="T31" s="13"/>
      <c r="U31" s="13"/>
      <c r="V31" s="13"/>
      <c r="W31" s="13"/>
      <c r="X31" s="13"/>
    </row>
    <row r="32" spans="2:75">
      <c r="B32" s="149"/>
      <c r="C32" s="149"/>
      <c r="T32" s="13"/>
      <c r="U32" s="13"/>
      <c r="V32" s="13"/>
      <c r="W32" s="13"/>
      <c r="X32" s="13"/>
    </row>
    <row r="33" spans="1:64">
      <c r="B33" s="85"/>
      <c r="C33" s="85"/>
      <c r="T33" s="13"/>
      <c r="U33" s="13"/>
      <c r="V33" s="13"/>
      <c r="W33" s="13"/>
      <c r="X33" s="13"/>
    </row>
    <row r="34" spans="1:64">
      <c r="B34" s="1"/>
      <c r="T34" s="13"/>
      <c r="U34" s="13"/>
      <c r="V34" s="13"/>
      <c r="W34" s="13"/>
      <c r="X34" s="13"/>
    </row>
    <row r="35" spans="1:64" ht="3.75" customHeight="1">
      <c r="B35" s="16"/>
      <c r="C35" s="16"/>
      <c r="D35" s="16"/>
      <c r="E35" s="16"/>
      <c r="F35" s="16"/>
      <c r="G35" s="16"/>
      <c r="H35" s="16"/>
      <c r="I35" s="16"/>
      <c r="J35" s="16"/>
      <c r="K35" s="16"/>
      <c r="L35" s="16"/>
      <c r="M35" s="16"/>
      <c r="N35" s="16"/>
      <c r="O35" s="16"/>
      <c r="P35" s="16"/>
      <c r="Q35" s="16"/>
      <c r="R35" s="16"/>
      <c r="S35" s="16"/>
    </row>
    <row r="36" spans="1:64" s="19" customFormat="1" ht="15" customHeight="1">
      <c r="A36" s="17"/>
      <c r="B36" s="300" t="s">
        <v>53</v>
      </c>
      <c r="C36" s="300"/>
      <c r="D36" s="300"/>
      <c r="E36" s="300"/>
      <c r="F36" s="300"/>
      <c r="G36" s="300"/>
      <c r="H36" s="300"/>
      <c r="I36" s="301"/>
      <c r="J36" s="130" t="s">
        <v>45</v>
      </c>
      <c r="K36" s="130"/>
      <c r="L36" s="130"/>
      <c r="M36" s="130"/>
      <c r="N36" s="130"/>
      <c r="O36" s="159">
        <f>SUM(AH39:AL48,U52:Y61)*$BC$15</f>
        <v>1345000</v>
      </c>
      <c r="P36" s="159"/>
      <c r="Q36" s="159"/>
      <c r="R36" s="159"/>
      <c r="S36" s="159"/>
      <c r="T36" s="159"/>
      <c r="U36" s="18"/>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64" s="19" customFormat="1" ht="15" customHeight="1">
      <c r="A37" s="17"/>
      <c r="B37" s="17"/>
      <c r="C37" s="158" t="s">
        <v>54</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row>
    <row r="38" spans="1:64" s="19" customFormat="1" ht="15" customHeight="1">
      <c r="A38" s="17"/>
      <c r="B38" s="154"/>
      <c r="C38" s="154"/>
      <c r="D38" s="154" t="s">
        <v>55</v>
      </c>
      <c r="E38" s="154"/>
      <c r="F38" s="154"/>
      <c r="G38" s="154"/>
      <c r="H38" s="154"/>
      <c r="I38" s="154"/>
      <c r="J38" s="154"/>
      <c r="K38" s="154"/>
      <c r="L38" s="154"/>
      <c r="M38" s="151" t="s">
        <v>56</v>
      </c>
      <c r="N38" s="152"/>
      <c r="O38" s="152"/>
      <c r="P38" s="152"/>
      <c r="Q38" s="152"/>
      <c r="R38" s="152"/>
      <c r="S38" s="152"/>
      <c r="T38" s="153"/>
      <c r="U38" s="151" t="s">
        <v>57</v>
      </c>
      <c r="V38" s="152"/>
      <c r="W38" s="152"/>
      <c r="X38" s="152"/>
      <c r="Y38" s="152"/>
      <c r="Z38" s="152"/>
      <c r="AA38" s="152"/>
      <c r="AB38" s="153"/>
      <c r="AC38" s="151" t="s">
        <v>58</v>
      </c>
      <c r="AD38" s="152"/>
      <c r="AE38" s="152"/>
      <c r="AF38" s="152"/>
      <c r="AG38" s="153"/>
      <c r="AH38" s="154" t="s">
        <v>59</v>
      </c>
      <c r="AI38" s="154"/>
      <c r="AJ38" s="154"/>
      <c r="AK38" s="154"/>
      <c r="AL38" s="154"/>
      <c r="AM38" s="155" t="s">
        <v>60</v>
      </c>
      <c r="AN38" s="156"/>
      <c r="AO38" s="156"/>
      <c r="AP38" s="156"/>
      <c r="AQ38" s="157"/>
      <c r="AR38" s="155" t="s">
        <v>61</v>
      </c>
      <c r="AS38" s="156"/>
      <c r="AT38" s="156"/>
      <c r="AU38" s="156"/>
      <c r="AV38" s="157"/>
      <c r="AW38" s="93" t="s">
        <v>62</v>
      </c>
      <c r="AX38" s="94"/>
      <c r="AY38" s="94"/>
      <c r="AZ38" s="94"/>
      <c r="BA38" s="95"/>
      <c r="BB38" s="93" t="s">
        <v>63</v>
      </c>
      <c r="BC38" s="94"/>
      <c r="BD38" s="94"/>
      <c r="BE38" s="94"/>
      <c r="BF38" s="95"/>
      <c r="BG38" s="17"/>
      <c r="BH38" s="17"/>
      <c r="BI38" s="17"/>
      <c r="BJ38" s="17"/>
      <c r="BK38" s="17"/>
      <c r="BL38" s="17"/>
    </row>
    <row r="39" spans="1:64" s="19" customFormat="1" ht="15" customHeight="1">
      <c r="A39" s="17"/>
      <c r="B39" s="166">
        <v>1</v>
      </c>
      <c r="C39" s="167"/>
      <c r="D39" s="100" t="s">
        <v>64</v>
      </c>
      <c r="E39" s="100"/>
      <c r="F39" s="100"/>
      <c r="G39" s="100"/>
      <c r="H39" s="100"/>
      <c r="I39" s="100"/>
      <c r="J39" s="100"/>
      <c r="K39" s="100"/>
      <c r="L39" s="100"/>
      <c r="M39" s="168" t="s">
        <v>65</v>
      </c>
      <c r="N39" s="169"/>
      <c r="O39" s="169"/>
      <c r="P39" s="169"/>
      <c r="Q39" s="169"/>
      <c r="R39" s="169"/>
      <c r="S39" s="169"/>
      <c r="T39" s="170"/>
      <c r="U39" s="171">
        <v>46081</v>
      </c>
      <c r="V39" s="172"/>
      <c r="W39" s="172"/>
      <c r="X39" s="172"/>
      <c r="Y39" s="172"/>
      <c r="Z39" s="172"/>
      <c r="AA39" s="172"/>
      <c r="AB39" s="173"/>
      <c r="AC39" s="174">
        <v>1</v>
      </c>
      <c r="AD39" s="175"/>
      <c r="AE39" s="175"/>
      <c r="AF39" s="175"/>
      <c r="AG39" s="176"/>
      <c r="AH39" s="177">
        <v>600000</v>
      </c>
      <c r="AI39" s="177"/>
      <c r="AJ39" s="177"/>
      <c r="AK39" s="177"/>
      <c r="AL39" s="177"/>
      <c r="AM39" s="160">
        <f>IF(D39="","",AH39*0.1)</f>
        <v>60000</v>
      </c>
      <c r="AN39" s="161"/>
      <c r="AO39" s="161"/>
      <c r="AP39" s="161"/>
      <c r="AQ39" s="162"/>
      <c r="AR39" s="160">
        <f>IF(D39="","",SUM(AH39:AQ39))</f>
        <v>660000</v>
      </c>
      <c r="AS39" s="161"/>
      <c r="AT39" s="161"/>
      <c r="AU39" s="161"/>
      <c r="AV39" s="162"/>
      <c r="AW39" s="163" t="s">
        <v>66</v>
      </c>
      <c r="AX39" s="164"/>
      <c r="AY39" s="164"/>
      <c r="AZ39" s="164"/>
      <c r="BA39" s="165"/>
      <c r="BB39" s="163" t="s">
        <v>67</v>
      </c>
      <c r="BC39" s="164"/>
      <c r="BD39" s="164"/>
      <c r="BE39" s="164"/>
      <c r="BF39" s="165"/>
      <c r="BG39" s="17"/>
      <c r="BH39" s="17"/>
      <c r="BI39" s="17"/>
      <c r="BJ39" s="17"/>
      <c r="BK39" s="17"/>
      <c r="BL39" s="17"/>
    </row>
    <row r="40" spans="1:64" s="19" customFormat="1" ht="15" customHeight="1">
      <c r="A40" s="17"/>
      <c r="B40" s="166">
        <v>2</v>
      </c>
      <c r="C40" s="167"/>
      <c r="D40" s="100" t="s">
        <v>68</v>
      </c>
      <c r="E40" s="100"/>
      <c r="F40" s="100"/>
      <c r="G40" s="100"/>
      <c r="H40" s="100"/>
      <c r="I40" s="100"/>
      <c r="J40" s="100"/>
      <c r="K40" s="100"/>
      <c r="L40" s="100"/>
      <c r="M40" s="168" t="s">
        <v>69</v>
      </c>
      <c r="N40" s="169"/>
      <c r="O40" s="169"/>
      <c r="P40" s="169"/>
      <c r="Q40" s="169"/>
      <c r="R40" s="169"/>
      <c r="S40" s="169"/>
      <c r="T40" s="170"/>
      <c r="U40" s="171">
        <v>46053</v>
      </c>
      <c r="V40" s="172"/>
      <c r="W40" s="172"/>
      <c r="X40" s="172"/>
      <c r="Y40" s="172">
        <v>45322</v>
      </c>
      <c r="Z40" s="172"/>
      <c r="AA40" s="172"/>
      <c r="AB40" s="173"/>
      <c r="AC40" s="174">
        <v>1</v>
      </c>
      <c r="AD40" s="175"/>
      <c r="AE40" s="175"/>
      <c r="AF40" s="175"/>
      <c r="AG40" s="176"/>
      <c r="AH40" s="177">
        <v>190000</v>
      </c>
      <c r="AI40" s="177"/>
      <c r="AJ40" s="177"/>
      <c r="AK40" s="177"/>
      <c r="AL40" s="177"/>
      <c r="AM40" s="160">
        <f t="shared" ref="AM40:AM48" si="0">IF(D40="","",AH40*0.1)</f>
        <v>19000</v>
      </c>
      <c r="AN40" s="161"/>
      <c r="AO40" s="161"/>
      <c r="AP40" s="161"/>
      <c r="AQ40" s="162"/>
      <c r="AR40" s="160">
        <f t="shared" ref="AR40:AR48" si="1">IF(D40="","",SUM(AH40:AQ40))</f>
        <v>209000</v>
      </c>
      <c r="AS40" s="161"/>
      <c r="AT40" s="161"/>
      <c r="AU40" s="161"/>
      <c r="AV40" s="162"/>
      <c r="AW40" s="163" t="s">
        <v>66</v>
      </c>
      <c r="AX40" s="164"/>
      <c r="AY40" s="164"/>
      <c r="AZ40" s="164"/>
      <c r="BA40" s="165"/>
      <c r="BB40" s="163" t="s">
        <v>70</v>
      </c>
      <c r="BC40" s="164"/>
      <c r="BD40" s="164"/>
      <c r="BE40" s="164"/>
      <c r="BF40" s="165"/>
      <c r="BG40" s="17"/>
      <c r="BH40" s="17"/>
      <c r="BI40" s="17"/>
      <c r="BJ40" s="17"/>
      <c r="BK40" s="17"/>
      <c r="BL40" s="17"/>
    </row>
    <row r="41" spans="1:64" s="19" customFormat="1" ht="15" customHeight="1">
      <c r="A41" s="17"/>
      <c r="B41" s="166">
        <v>3</v>
      </c>
      <c r="C41" s="167"/>
      <c r="D41" s="100" t="s">
        <v>71</v>
      </c>
      <c r="E41" s="100"/>
      <c r="F41" s="100"/>
      <c r="G41" s="100"/>
      <c r="H41" s="100"/>
      <c r="I41" s="100"/>
      <c r="J41" s="100"/>
      <c r="K41" s="100"/>
      <c r="L41" s="100"/>
      <c r="M41" s="168" t="s">
        <v>72</v>
      </c>
      <c r="N41" s="169"/>
      <c r="O41" s="169"/>
      <c r="P41" s="169"/>
      <c r="Q41" s="169"/>
      <c r="R41" s="169"/>
      <c r="S41" s="169"/>
      <c r="T41" s="170"/>
      <c r="U41" s="171">
        <v>46081</v>
      </c>
      <c r="V41" s="172"/>
      <c r="W41" s="172"/>
      <c r="X41" s="172"/>
      <c r="Y41" s="172">
        <v>45350</v>
      </c>
      <c r="Z41" s="172"/>
      <c r="AA41" s="172"/>
      <c r="AB41" s="173"/>
      <c r="AC41" s="174">
        <v>1</v>
      </c>
      <c r="AD41" s="175"/>
      <c r="AE41" s="175"/>
      <c r="AF41" s="175"/>
      <c r="AG41" s="176"/>
      <c r="AH41" s="177">
        <v>100000</v>
      </c>
      <c r="AI41" s="177"/>
      <c r="AJ41" s="177"/>
      <c r="AK41" s="177"/>
      <c r="AL41" s="177"/>
      <c r="AM41" s="160">
        <f t="shared" si="0"/>
        <v>10000</v>
      </c>
      <c r="AN41" s="161"/>
      <c r="AO41" s="161"/>
      <c r="AP41" s="161"/>
      <c r="AQ41" s="162"/>
      <c r="AR41" s="160">
        <f t="shared" si="1"/>
        <v>110000</v>
      </c>
      <c r="AS41" s="161"/>
      <c r="AT41" s="161"/>
      <c r="AU41" s="161"/>
      <c r="AV41" s="162"/>
      <c r="AW41" s="163" t="s">
        <v>66</v>
      </c>
      <c r="AX41" s="164"/>
      <c r="AY41" s="164"/>
      <c r="AZ41" s="164"/>
      <c r="BA41" s="165"/>
      <c r="BB41" s="163" t="s">
        <v>70</v>
      </c>
      <c r="BC41" s="164"/>
      <c r="BD41" s="164"/>
      <c r="BE41" s="164"/>
      <c r="BF41" s="165"/>
      <c r="BG41" s="17"/>
      <c r="BH41" s="17"/>
      <c r="BI41" s="17"/>
      <c r="BJ41" s="17"/>
      <c r="BK41" s="17"/>
      <c r="BL41" s="17"/>
    </row>
    <row r="42" spans="1:64" s="19" customFormat="1" ht="15" customHeight="1">
      <c r="A42" s="17"/>
      <c r="B42" s="166">
        <v>4</v>
      </c>
      <c r="C42" s="167"/>
      <c r="D42" s="100"/>
      <c r="E42" s="100"/>
      <c r="F42" s="100"/>
      <c r="G42" s="100"/>
      <c r="H42" s="100"/>
      <c r="I42" s="100"/>
      <c r="J42" s="100"/>
      <c r="K42" s="100"/>
      <c r="L42" s="100"/>
      <c r="M42" s="168"/>
      <c r="N42" s="169"/>
      <c r="O42" s="169"/>
      <c r="P42" s="169"/>
      <c r="Q42" s="169"/>
      <c r="R42" s="169"/>
      <c r="S42" s="169"/>
      <c r="T42" s="170"/>
      <c r="U42" s="168"/>
      <c r="V42" s="169"/>
      <c r="W42" s="169"/>
      <c r="X42" s="169"/>
      <c r="Y42" s="169"/>
      <c r="Z42" s="169"/>
      <c r="AA42" s="169"/>
      <c r="AB42" s="170"/>
      <c r="AC42" s="174"/>
      <c r="AD42" s="175"/>
      <c r="AE42" s="175"/>
      <c r="AF42" s="175"/>
      <c r="AG42" s="176"/>
      <c r="AH42" s="177"/>
      <c r="AI42" s="177"/>
      <c r="AJ42" s="177"/>
      <c r="AK42" s="177"/>
      <c r="AL42" s="177"/>
      <c r="AM42" s="160" t="str">
        <f t="shared" si="0"/>
        <v/>
      </c>
      <c r="AN42" s="161"/>
      <c r="AO42" s="161"/>
      <c r="AP42" s="161"/>
      <c r="AQ42" s="162"/>
      <c r="AR42" s="160" t="str">
        <f t="shared" si="1"/>
        <v/>
      </c>
      <c r="AS42" s="161"/>
      <c r="AT42" s="161"/>
      <c r="AU42" s="161"/>
      <c r="AV42" s="162"/>
      <c r="AW42" s="163"/>
      <c r="AX42" s="164"/>
      <c r="AY42" s="164"/>
      <c r="AZ42" s="164"/>
      <c r="BA42" s="165"/>
      <c r="BB42" s="163"/>
      <c r="BC42" s="164"/>
      <c r="BD42" s="164"/>
      <c r="BE42" s="164"/>
      <c r="BF42" s="165"/>
      <c r="BG42" s="17"/>
      <c r="BH42" s="17"/>
      <c r="BI42" s="17"/>
      <c r="BJ42" s="17"/>
      <c r="BK42" s="17"/>
      <c r="BL42" s="17"/>
    </row>
    <row r="43" spans="1:64" s="19" customFormat="1" ht="15" customHeight="1">
      <c r="A43" s="17"/>
      <c r="B43" s="166">
        <v>5</v>
      </c>
      <c r="C43" s="167"/>
      <c r="D43" s="100"/>
      <c r="E43" s="100"/>
      <c r="F43" s="100"/>
      <c r="G43" s="100"/>
      <c r="H43" s="100"/>
      <c r="I43" s="100"/>
      <c r="J43" s="100"/>
      <c r="K43" s="100"/>
      <c r="L43" s="100"/>
      <c r="M43" s="168"/>
      <c r="N43" s="169"/>
      <c r="O43" s="169"/>
      <c r="P43" s="169"/>
      <c r="Q43" s="169"/>
      <c r="R43" s="169"/>
      <c r="S43" s="169"/>
      <c r="T43" s="170"/>
      <c r="U43" s="168"/>
      <c r="V43" s="169"/>
      <c r="W43" s="169"/>
      <c r="X43" s="169"/>
      <c r="Y43" s="169"/>
      <c r="Z43" s="169"/>
      <c r="AA43" s="169"/>
      <c r="AB43" s="170"/>
      <c r="AC43" s="174"/>
      <c r="AD43" s="175"/>
      <c r="AE43" s="175"/>
      <c r="AF43" s="175"/>
      <c r="AG43" s="176"/>
      <c r="AH43" s="177"/>
      <c r="AI43" s="177"/>
      <c r="AJ43" s="177"/>
      <c r="AK43" s="177"/>
      <c r="AL43" s="177"/>
      <c r="AM43" s="160" t="str">
        <f t="shared" si="0"/>
        <v/>
      </c>
      <c r="AN43" s="161"/>
      <c r="AO43" s="161"/>
      <c r="AP43" s="161"/>
      <c r="AQ43" s="162"/>
      <c r="AR43" s="160" t="str">
        <f t="shared" si="1"/>
        <v/>
      </c>
      <c r="AS43" s="161"/>
      <c r="AT43" s="161"/>
      <c r="AU43" s="161"/>
      <c r="AV43" s="162"/>
      <c r="AW43" s="163"/>
      <c r="AX43" s="164"/>
      <c r="AY43" s="164"/>
      <c r="AZ43" s="164"/>
      <c r="BA43" s="165"/>
      <c r="BB43" s="163"/>
      <c r="BC43" s="164"/>
      <c r="BD43" s="164"/>
      <c r="BE43" s="164"/>
      <c r="BF43" s="165"/>
      <c r="BG43" s="17"/>
      <c r="BH43" s="17"/>
      <c r="BI43" s="17"/>
      <c r="BJ43" s="17"/>
      <c r="BK43" s="17"/>
      <c r="BL43" s="17"/>
    </row>
    <row r="44" spans="1:64" s="19" customFormat="1" ht="15" customHeight="1">
      <c r="A44" s="17"/>
      <c r="B44" s="166">
        <v>6</v>
      </c>
      <c r="C44" s="167"/>
      <c r="D44" s="100"/>
      <c r="E44" s="100"/>
      <c r="F44" s="100"/>
      <c r="G44" s="100"/>
      <c r="H44" s="100"/>
      <c r="I44" s="100"/>
      <c r="J44" s="100"/>
      <c r="K44" s="100"/>
      <c r="L44" s="100"/>
      <c r="M44" s="168"/>
      <c r="N44" s="169"/>
      <c r="O44" s="169"/>
      <c r="P44" s="169"/>
      <c r="Q44" s="169"/>
      <c r="R44" s="169"/>
      <c r="S44" s="169"/>
      <c r="T44" s="170"/>
      <c r="U44" s="168"/>
      <c r="V44" s="169"/>
      <c r="W44" s="169"/>
      <c r="X44" s="169"/>
      <c r="Y44" s="169"/>
      <c r="Z44" s="169"/>
      <c r="AA44" s="169"/>
      <c r="AB44" s="170"/>
      <c r="AC44" s="174"/>
      <c r="AD44" s="175"/>
      <c r="AE44" s="175"/>
      <c r="AF44" s="175"/>
      <c r="AG44" s="176"/>
      <c r="AH44" s="177"/>
      <c r="AI44" s="177"/>
      <c r="AJ44" s="177"/>
      <c r="AK44" s="177"/>
      <c r="AL44" s="177"/>
      <c r="AM44" s="160" t="str">
        <f t="shared" si="0"/>
        <v/>
      </c>
      <c r="AN44" s="161"/>
      <c r="AO44" s="161"/>
      <c r="AP44" s="161"/>
      <c r="AQ44" s="162"/>
      <c r="AR44" s="160" t="str">
        <f t="shared" si="1"/>
        <v/>
      </c>
      <c r="AS44" s="161"/>
      <c r="AT44" s="161"/>
      <c r="AU44" s="161"/>
      <c r="AV44" s="162"/>
      <c r="AW44" s="163"/>
      <c r="AX44" s="164"/>
      <c r="AY44" s="164"/>
      <c r="AZ44" s="164"/>
      <c r="BA44" s="165"/>
      <c r="BB44" s="163"/>
      <c r="BC44" s="164"/>
      <c r="BD44" s="164"/>
      <c r="BE44" s="164"/>
      <c r="BF44" s="165"/>
      <c r="BG44" s="17"/>
      <c r="BH44" s="17"/>
      <c r="BI44" s="17"/>
      <c r="BJ44" s="17"/>
      <c r="BK44" s="17"/>
      <c r="BL44" s="17"/>
    </row>
    <row r="45" spans="1:64" s="19" customFormat="1" ht="15" customHeight="1">
      <c r="A45" s="17"/>
      <c r="B45" s="166">
        <v>7</v>
      </c>
      <c r="C45" s="167"/>
      <c r="D45" s="100"/>
      <c r="E45" s="100"/>
      <c r="F45" s="100"/>
      <c r="G45" s="100"/>
      <c r="H45" s="100"/>
      <c r="I45" s="100"/>
      <c r="J45" s="100"/>
      <c r="K45" s="100"/>
      <c r="L45" s="100"/>
      <c r="M45" s="168"/>
      <c r="N45" s="169"/>
      <c r="O45" s="169"/>
      <c r="P45" s="169"/>
      <c r="Q45" s="169"/>
      <c r="R45" s="169"/>
      <c r="S45" s="169"/>
      <c r="T45" s="170"/>
      <c r="U45" s="168"/>
      <c r="V45" s="169"/>
      <c r="W45" s="169"/>
      <c r="X45" s="169"/>
      <c r="Y45" s="169"/>
      <c r="Z45" s="169"/>
      <c r="AA45" s="169"/>
      <c r="AB45" s="170"/>
      <c r="AC45" s="174"/>
      <c r="AD45" s="175"/>
      <c r="AE45" s="175"/>
      <c r="AF45" s="175"/>
      <c r="AG45" s="176"/>
      <c r="AH45" s="177"/>
      <c r="AI45" s="177"/>
      <c r="AJ45" s="177"/>
      <c r="AK45" s="177"/>
      <c r="AL45" s="177"/>
      <c r="AM45" s="160" t="str">
        <f t="shared" si="0"/>
        <v/>
      </c>
      <c r="AN45" s="161"/>
      <c r="AO45" s="161"/>
      <c r="AP45" s="161"/>
      <c r="AQ45" s="162"/>
      <c r="AR45" s="160" t="str">
        <f t="shared" si="1"/>
        <v/>
      </c>
      <c r="AS45" s="161"/>
      <c r="AT45" s="161"/>
      <c r="AU45" s="161"/>
      <c r="AV45" s="162"/>
      <c r="AW45" s="163"/>
      <c r="AX45" s="164"/>
      <c r="AY45" s="164"/>
      <c r="AZ45" s="164"/>
      <c r="BA45" s="165"/>
      <c r="BB45" s="163"/>
      <c r="BC45" s="164"/>
      <c r="BD45" s="164"/>
      <c r="BE45" s="164"/>
      <c r="BF45" s="165"/>
      <c r="BG45" s="17"/>
      <c r="BH45" s="17"/>
      <c r="BI45" s="17"/>
      <c r="BJ45" s="17"/>
      <c r="BK45" s="17"/>
      <c r="BL45" s="17"/>
    </row>
    <row r="46" spans="1:64" s="19" customFormat="1" ht="15" customHeight="1">
      <c r="A46" s="17"/>
      <c r="B46" s="166">
        <v>8</v>
      </c>
      <c r="C46" s="167"/>
      <c r="D46" s="100"/>
      <c r="E46" s="100"/>
      <c r="F46" s="100"/>
      <c r="G46" s="100"/>
      <c r="H46" s="100"/>
      <c r="I46" s="100"/>
      <c r="J46" s="100"/>
      <c r="K46" s="100"/>
      <c r="L46" s="100"/>
      <c r="M46" s="168"/>
      <c r="N46" s="169"/>
      <c r="O46" s="169"/>
      <c r="P46" s="169"/>
      <c r="Q46" s="169"/>
      <c r="R46" s="169"/>
      <c r="S46" s="169"/>
      <c r="T46" s="170"/>
      <c r="U46" s="168"/>
      <c r="V46" s="169"/>
      <c r="W46" s="169"/>
      <c r="X46" s="169"/>
      <c r="Y46" s="169"/>
      <c r="Z46" s="169"/>
      <c r="AA46" s="169"/>
      <c r="AB46" s="170"/>
      <c r="AC46" s="174"/>
      <c r="AD46" s="175"/>
      <c r="AE46" s="175"/>
      <c r="AF46" s="175"/>
      <c r="AG46" s="176"/>
      <c r="AH46" s="177"/>
      <c r="AI46" s="177"/>
      <c r="AJ46" s="177"/>
      <c r="AK46" s="177"/>
      <c r="AL46" s="177"/>
      <c r="AM46" s="160" t="str">
        <f t="shared" si="0"/>
        <v/>
      </c>
      <c r="AN46" s="161"/>
      <c r="AO46" s="161"/>
      <c r="AP46" s="161"/>
      <c r="AQ46" s="162"/>
      <c r="AR46" s="160" t="str">
        <f t="shared" si="1"/>
        <v/>
      </c>
      <c r="AS46" s="161"/>
      <c r="AT46" s="161"/>
      <c r="AU46" s="161"/>
      <c r="AV46" s="162"/>
      <c r="AW46" s="163"/>
      <c r="AX46" s="164"/>
      <c r="AY46" s="164"/>
      <c r="AZ46" s="164"/>
      <c r="BA46" s="165"/>
      <c r="BB46" s="163"/>
      <c r="BC46" s="164"/>
      <c r="BD46" s="164"/>
      <c r="BE46" s="164"/>
      <c r="BF46" s="165"/>
      <c r="BG46" s="17"/>
      <c r="BH46" s="17"/>
      <c r="BI46" s="17"/>
      <c r="BJ46" s="17"/>
      <c r="BK46" s="17"/>
      <c r="BL46" s="17"/>
    </row>
    <row r="47" spans="1:64" s="19" customFormat="1" ht="15" customHeight="1">
      <c r="A47" s="17"/>
      <c r="B47" s="166">
        <v>9</v>
      </c>
      <c r="C47" s="167"/>
      <c r="D47" s="100"/>
      <c r="E47" s="100"/>
      <c r="F47" s="100"/>
      <c r="G47" s="100"/>
      <c r="H47" s="100"/>
      <c r="I47" s="100"/>
      <c r="J47" s="100"/>
      <c r="K47" s="100"/>
      <c r="L47" s="100"/>
      <c r="M47" s="168"/>
      <c r="N47" s="169"/>
      <c r="O47" s="169"/>
      <c r="P47" s="169"/>
      <c r="Q47" s="169"/>
      <c r="R47" s="169"/>
      <c r="S47" s="169"/>
      <c r="T47" s="170"/>
      <c r="U47" s="168"/>
      <c r="V47" s="169"/>
      <c r="W47" s="169"/>
      <c r="X47" s="169"/>
      <c r="Y47" s="169"/>
      <c r="Z47" s="169"/>
      <c r="AA47" s="169"/>
      <c r="AB47" s="170"/>
      <c r="AC47" s="174"/>
      <c r="AD47" s="175"/>
      <c r="AE47" s="175"/>
      <c r="AF47" s="175"/>
      <c r="AG47" s="176"/>
      <c r="AH47" s="177"/>
      <c r="AI47" s="177"/>
      <c r="AJ47" s="177"/>
      <c r="AK47" s="177"/>
      <c r="AL47" s="177"/>
      <c r="AM47" s="160" t="str">
        <f t="shared" si="0"/>
        <v/>
      </c>
      <c r="AN47" s="161"/>
      <c r="AO47" s="161"/>
      <c r="AP47" s="161"/>
      <c r="AQ47" s="162"/>
      <c r="AR47" s="160" t="str">
        <f t="shared" si="1"/>
        <v/>
      </c>
      <c r="AS47" s="161"/>
      <c r="AT47" s="161"/>
      <c r="AU47" s="161"/>
      <c r="AV47" s="162"/>
      <c r="AW47" s="163"/>
      <c r="AX47" s="164"/>
      <c r="AY47" s="164"/>
      <c r="AZ47" s="164"/>
      <c r="BA47" s="165"/>
      <c r="BB47" s="163"/>
      <c r="BC47" s="164"/>
      <c r="BD47" s="164"/>
      <c r="BE47" s="164"/>
      <c r="BF47" s="165"/>
      <c r="BG47" s="17"/>
      <c r="BH47" s="17"/>
      <c r="BI47" s="17"/>
      <c r="BJ47" s="17"/>
      <c r="BK47" s="17"/>
      <c r="BL47" s="17"/>
    </row>
    <row r="48" spans="1:64" s="19" customFormat="1" ht="15" customHeight="1">
      <c r="A48" s="17"/>
      <c r="B48" s="166">
        <v>10</v>
      </c>
      <c r="C48" s="167"/>
      <c r="D48" s="100"/>
      <c r="E48" s="100"/>
      <c r="F48" s="100"/>
      <c r="G48" s="100"/>
      <c r="H48" s="100"/>
      <c r="I48" s="100"/>
      <c r="J48" s="100"/>
      <c r="K48" s="100"/>
      <c r="L48" s="100"/>
      <c r="M48" s="168"/>
      <c r="N48" s="169"/>
      <c r="O48" s="169"/>
      <c r="P48" s="169"/>
      <c r="Q48" s="169"/>
      <c r="R48" s="169"/>
      <c r="S48" s="169"/>
      <c r="T48" s="170"/>
      <c r="U48" s="168"/>
      <c r="V48" s="169"/>
      <c r="W48" s="169"/>
      <c r="X48" s="169"/>
      <c r="Y48" s="169"/>
      <c r="Z48" s="169"/>
      <c r="AA48" s="169"/>
      <c r="AB48" s="170"/>
      <c r="AC48" s="174"/>
      <c r="AD48" s="175"/>
      <c r="AE48" s="175"/>
      <c r="AF48" s="175"/>
      <c r="AG48" s="176"/>
      <c r="AH48" s="177"/>
      <c r="AI48" s="177"/>
      <c r="AJ48" s="177"/>
      <c r="AK48" s="177"/>
      <c r="AL48" s="177"/>
      <c r="AM48" s="160" t="str">
        <f t="shared" si="0"/>
        <v/>
      </c>
      <c r="AN48" s="161"/>
      <c r="AO48" s="161"/>
      <c r="AP48" s="161"/>
      <c r="AQ48" s="162"/>
      <c r="AR48" s="160" t="str">
        <f t="shared" si="1"/>
        <v/>
      </c>
      <c r="AS48" s="161"/>
      <c r="AT48" s="161"/>
      <c r="AU48" s="161"/>
      <c r="AV48" s="162"/>
      <c r="AW48" s="163"/>
      <c r="AX48" s="164"/>
      <c r="AY48" s="164"/>
      <c r="AZ48" s="164"/>
      <c r="BA48" s="165"/>
      <c r="BB48" s="163"/>
      <c r="BC48" s="164"/>
      <c r="BD48" s="164"/>
      <c r="BE48" s="164"/>
      <c r="BF48" s="165"/>
      <c r="BG48" s="17"/>
      <c r="BH48" s="17"/>
      <c r="BI48" s="17"/>
      <c r="BJ48" s="17"/>
      <c r="BK48" s="17"/>
      <c r="BL48" s="17"/>
    </row>
    <row r="49" spans="1:57" s="19" customFormat="1" ht="1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row>
    <row r="50" spans="1:57">
      <c r="B50" s="1"/>
      <c r="C50" s="178" t="s">
        <v>73</v>
      </c>
      <c r="D50" s="178"/>
      <c r="E50" s="178"/>
      <c r="F50" s="178"/>
      <c r="G50" s="178"/>
      <c r="H50" s="178"/>
      <c r="I50" s="178"/>
      <c r="J50" s="178"/>
      <c r="K50" s="178"/>
      <c r="L50" s="178"/>
      <c r="M50" s="178"/>
      <c r="N50" s="178"/>
      <c r="O50" s="178"/>
      <c r="P50" s="178"/>
      <c r="Q50" s="178"/>
      <c r="R50" s="178"/>
      <c r="S50" s="178"/>
      <c r="T50" s="178"/>
      <c r="U50" s="178"/>
      <c r="V50" s="178"/>
      <c r="W50" s="178"/>
      <c r="X50" s="178"/>
      <c r="Y50" s="178"/>
      <c r="AN50" s="3"/>
      <c r="AO50" s="3"/>
      <c r="AP50" s="3"/>
      <c r="AQ50" s="3"/>
      <c r="AR50" s="3"/>
      <c r="AS50" s="3"/>
      <c r="AT50" s="20"/>
      <c r="AU50" s="21"/>
      <c r="AV50" s="21"/>
      <c r="AW50" s="21"/>
      <c r="AX50" s="22"/>
      <c r="AY50" s="22"/>
      <c r="AZ50" s="22"/>
      <c r="BA50" s="22"/>
      <c r="BB50" s="22"/>
      <c r="BC50" s="22"/>
    </row>
    <row r="51" spans="1:57">
      <c r="B51" s="154"/>
      <c r="C51" s="154"/>
      <c r="D51" s="154" t="s">
        <v>74</v>
      </c>
      <c r="E51" s="154"/>
      <c r="F51" s="154"/>
      <c r="G51" s="154"/>
      <c r="H51" s="154"/>
      <c r="I51" s="154" t="s">
        <v>75</v>
      </c>
      <c r="J51" s="154"/>
      <c r="K51" s="154"/>
      <c r="L51" s="154"/>
      <c r="M51" s="154" t="s">
        <v>76</v>
      </c>
      <c r="N51" s="154"/>
      <c r="O51" s="154"/>
      <c r="P51" s="154"/>
      <c r="Q51" s="154"/>
      <c r="R51" s="154"/>
      <c r="S51" s="154"/>
      <c r="T51" s="154"/>
      <c r="U51" s="185" t="s">
        <v>77</v>
      </c>
      <c r="V51" s="185"/>
      <c r="W51" s="185"/>
      <c r="X51" s="185"/>
      <c r="Y51" s="185"/>
      <c r="Z51" s="154" t="s">
        <v>60</v>
      </c>
      <c r="AA51" s="154"/>
      <c r="AB51" s="154"/>
      <c r="AC51" s="154"/>
      <c r="AD51" s="154"/>
      <c r="AE51" s="154" t="s">
        <v>61</v>
      </c>
      <c r="AF51" s="154"/>
      <c r="AG51" s="154"/>
      <c r="AH51" s="154"/>
      <c r="AI51" s="154"/>
      <c r="AJ51" s="154" t="s">
        <v>78</v>
      </c>
      <c r="AK51" s="154"/>
      <c r="AL51" s="154"/>
      <c r="AM51" s="154"/>
      <c r="AN51" s="154"/>
      <c r="AO51" s="154"/>
      <c r="AP51" s="154"/>
      <c r="AQ51" s="154"/>
      <c r="AW51" s="179"/>
      <c r="AX51" s="179"/>
      <c r="AY51" s="22"/>
      <c r="AZ51" s="22"/>
      <c r="BA51" s="22"/>
      <c r="BB51" s="22"/>
      <c r="BC51" s="22"/>
    </row>
    <row r="52" spans="1:57">
      <c r="B52" s="180">
        <v>1</v>
      </c>
      <c r="C52" s="180"/>
      <c r="D52" s="181" t="s">
        <v>79</v>
      </c>
      <c r="E52" s="181"/>
      <c r="F52" s="181"/>
      <c r="G52" s="181"/>
      <c r="H52" s="181"/>
      <c r="I52" s="181" t="s">
        <v>80</v>
      </c>
      <c r="J52" s="181"/>
      <c r="K52" s="181"/>
      <c r="L52" s="181"/>
      <c r="M52" s="182">
        <v>46023</v>
      </c>
      <c r="N52" s="182"/>
      <c r="O52" s="182"/>
      <c r="P52" s="182"/>
      <c r="Q52" s="182"/>
      <c r="R52" s="182"/>
      <c r="S52" s="182"/>
      <c r="T52" s="182"/>
      <c r="U52" s="177">
        <v>750000</v>
      </c>
      <c r="V52" s="177"/>
      <c r="W52" s="177"/>
      <c r="X52" s="177"/>
      <c r="Y52" s="177"/>
      <c r="Z52" s="183">
        <f>IF(D52="","",U52*0.1)</f>
        <v>75000</v>
      </c>
      <c r="AA52" s="183"/>
      <c r="AB52" s="183"/>
      <c r="AC52" s="183"/>
      <c r="AD52" s="183"/>
      <c r="AE52" s="183">
        <f t="shared" ref="AE52:AE55" si="2">IF(U52="","",SUM(U52:AD52))</f>
        <v>825000</v>
      </c>
      <c r="AF52" s="183"/>
      <c r="AG52" s="183"/>
      <c r="AH52" s="183"/>
      <c r="AI52" s="183"/>
      <c r="AJ52" s="181" t="s">
        <v>66</v>
      </c>
      <c r="AK52" s="181"/>
      <c r="AL52" s="181"/>
      <c r="AM52" s="181"/>
      <c r="AN52" s="181"/>
      <c r="AO52" s="181"/>
      <c r="AP52" s="181"/>
      <c r="AQ52" s="181"/>
      <c r="AR52" s="22"/>
      <c r="AS52" s="22"/>
      <c r="AW52" s="184"/>
      <c r="AX52" s="184"/>
      <c r="AY52" s="22"/>
      <c r="AZ52" s="22"/>
      <c r="BA52" s="22"/>
      <c r="BB52" s="22"/>
      <c r="BC52" s="22"/>
    </row>
    <row r="53" spans="1:57">
      <c r="B53" s="180">
        <v>2</v>
      </c>
      <c r="C53" s="180"/>
      <c r="D53" s="181" t="s">
        <v>81</v>
      </c>
      <c r="E53" s="181"/>
      <c r="F53" s="181"/>
      <c r="G53" s="181"/>
      <c r="H53" s="181"/>
      <c r="I53" s="181" t="s">
        <v>82</v>
      </c>
      <c r="J53" s="181"/>
      <c r="K53" s="181"/>
      <c r="L53" s="181"/>
      <c r="M53" s="182">
        <v>46023</v>
      </c>
      <c r="N53" s="182"/>
      <c r="O53" s="182"/>
      <c r="P53" s="182"/>
      <c r="Q53" s="182"/>
      <c r="R53" s="182"/>
      <c r="S53" s="182"/>
      <c r="T53" s="182"/>
      <c r="U53" s="177">
        <v>300000</v>
      </c>
      <c r="V53" s="177"/>
      <c r="W53" s="177"/>
      <c r="X53" s="177"/>
      <c r="Y53" s="177"/>
      <c r="Z53" s="183">
        <f t="shared" ref="Z53:Z55" si="3">IF(D53="","",U53*0.1)</f>
        <v>30000</v>
      </c>
      <c r="AA53" s="183"/>
      <c r="AB53" s="183"/>
      <c r="AC53" s="183"/>
      <c r="AD53" s="183"/>
      <c r="AE53" s="183">
        <f t="shared" si="2"/>
        <v>330000</v>
      </c>
      <c r="AF53" s="183"/>
      <c r="AG53" s="183"/>
      <c r="AH53" s="183"/>
      <c r="AI53" s="183"/>
      <c r="AJ53" s="181" t="s">
        <v>66</v>
      </c>
      <c r="AK53" s="181"/>
      <c r="AL53" s="181"/>
      <c r="AM53" s="181"/>
      <c r="AN53" s="181"/>
      <c r="AO53" s="181"/>
      <c r="AP53" s="181"/>
      <c r="AQ53" s="181"/>
      <c r="AR53" s="22"/>
      <c r="AS53" s="22"/>
      <c r="AW53" s="184"/>
      <c r="AX53" s="184"/>
      <c r="AY53" s="22"/>
      <c r="AZ53" s="22"/>
      <c r="BA53" s="22"/>
      <c r="BB53" s="22"/>
      <c r="BC53" s="22"/>
    </row>
    <row r="54" spans="1:57">
      <c r="B54" s="180">
        <v>3</v>
      </c>
      <c r="C54" s="180"/>
      <c r="D54" s="181" t="s">
        <v>83</v>
      </c>
      <c r="E54" s="181"/>
      <c r="F54" s="181"/>
      <c r="G54" s="181"/>
      <c r="H54" s="181"/>
      <c r="I54" s="181" t="s">
        <v>80</v>
      </c>
      <c r="J54" s="181"/>
      <c r="K54" s="181"/>
      <c r="L54" s="181"/>
      <c r="M54" s="182">
        <v>46054</v>
      </c>
      <c r="N54" s="182"/>
      <c r="O54" s="182"/>
      <c r="P54" s="182"/>
      <c r="Q54" s="182"/>
      <c r="R54" s="182"/>
      <c r="S54" s="182"/>
      <c r="T54" s="182"/>
      <c r="U54" s="177">
        <v>750000</v>
      </c>
      <c r="V54" s="177"/>
      <c r="W54" s="177"/>
      <c r="X54" s="177"/>
      <c r="Y54" s="177"/>
      <c r="Z54" s="183">
        <f t="shared" si="3"/>
        <v>75000</v>
      </c>
      <c r="AA54" s="183"/>
      <c r="AB54" s="183"/>
      <c r="AC54" s="183"/>
      <c r="AD54" s="183"/>
      <c r="AE54" s="183">
        <f t="shared" si="2"/>
        <v>825000</v>
      </c>
      <c r="AF54" s="183"/>
      <c r="AG54" s="183"/>
      <c r="AH54" s="183"/>
      <c r="AI54" s="183"/>
      <c r="AJ54" s="181" t="s">
        <v>66</v>
      </c>
      <c r="AK54" s="181"/>
      <c r="AL54" s="181"/>
      <c r="AM54" s="181"/>
      <c r="AN54" s="181"/>
      <c r="AO54" s="181"/>
      <c r="AP54" s="181"/>
      <c r="AQ54" s="181"/>
      <c r="AR54" s="22"/>
      <c r="AS54" s="22"/>
      <c r="AW54" s="184"/>
      <c r="AX54" s="184"/>
      <c r="AY54" s="22"/>
      <c r="AZ54" s="22"/>
      <c r="BA54" s="22"/>
      <c r="BB54" s="22"/>
      <c r="BC54" s="22"/>
    </row>
    <row r="55" spans="1:57">
      <c r="B55" s="180">
        <v>4</v>
      </c>
      <c r="C55" s="180"/>
      <c r="D55" s="181"/>
      <c r="E55" s="181"/>
      <c r="F55" s="181"/>
      <c r="G55" s="181"/>
      <c r="H55" s="181"/>
      <c r="I55" s="181"/>
      <c r="J55" s="181"/>
      <c r="K55" s="181"/>
      <c r="L55" s="181"/>
      <c r="M55" s="186"/>
      <c r="N55" s="186"/>
      <c r="O55" s="186"/>
      <c r="P55" s="186"/>
      <c r="Q55" s="186"/>
      <c r="R55" s="186"/>
      <c r="S55" s="186"/>
      <c r="T55" s="186"/>
      <c r="U55" s="177"/>
      <c r="V55" s="177"/>
      <c r="W55" s="177"/>
      <c r="X55" s="177"/>
      <c r="Y55" s="177"/>
      <c r="Z55" s="183" t="str">
        <f t="shared" si="3"/>
        <v/>
      </c>
      <c r="AA55" s="183"/>
      <c r="AB55" s="183"/>
      <c r="AC55" s="183"/>
      <c r="AD55" s="183"/>
      <c r="AE55" s="183" t="str">
        <f t="shared" si="2"/>
        <v/>
      </c>
      <c r="AF55" s="183"/>
      <c r="AG55" s="183"/>
      <c r="AH55" s="183"/>
      <c r="AI55" s="183"/>
      <c r="AJ55" s="181"/>
      <c r="AK55" s="181"/>
      <c r="AL55" s="181"/>
      <c r="AM55" s="181"/>
      <c r="AN55" s="181"/>
      <c r="AO55" s="181"/>
      <c r="AP55" s="181"/>
      <c r="AQ55" s="181"/>
      <c r="AR55" s="22"/>
      <c r="AS55" s="22"/>
      <c r="AW55" s="179"/>
      <c r="AX55" s="179"/>
      <c r="AY55" s="22"/>
      <c r="AZ55" s="22"/>
      <c r="BA55" s="22"/>
      <c r="BB55" s="22"/>
      <c r="BC55" s="22"/>
    </row>
    <row r="56" spans="1:57">
      <c r="B56" s="180">
        <v>5</v>
      </c>
      <c r="C56" s="180"/>
      <c r="D56" s="181"/>
      <c r="E56" s="181"/>
      <c r="F56" s="181"/>
      <c r="G56" s="181"/>
      <c r="H56" s="181"/>
      <c r="I56" s="181"/>
      <c r="J56" s="181"/>
      <c r="K56" s="181"/>
      <c r="L56" s="181"/>
      <c r="M56" s="186"/>
      <c r="N56" s="186"/>
      <c r="O56" s="186"/>
      <c r="P56" s="186"/>
      <c r="Q56" s="186"/>
      <c r="R56" s="186"/>
      <c r="S56" s="186"/>
      <c r="T56" s="186"/>
      <c r="U56" s="177"/>
      <c r="V56" s="177"/>
      <c r="W56" s="177"/>
      <c r="X56" s="177"/>
      <c r="Y56" s="177"/>
      <c r="Z56" s="183" t="str">
        <f t="shared" ref="Z56" si="4">IF(D56="","",U56*0.1)</f>
        <v/>
      </c>
      <c r="AA56" s="183"/>
      <c r="AB56" s="183"/>
      <c r="AC56" s="183"/>
      <c r="AD56" s="183"/>
      <c r="AE56" s="183" t="str">
        <f t="shared" ref="AE56" si="5">IF(U56="","",SUM(U56:AD56))</f>
        <v/>
      </c>
      <c r="AF56" s="183"/>
      <c r="AG56" s="183"/>
      <c r="AH56" s="183"/>
      <c r="AI56" s="183"/>
      <c r="AJ56" s="181"/>
      <c r="AK56" s="181"/>
      <c r="AL56" s="181"/>
      <c r="AM56" s="181"/>
      <c r="AN56" s="181"/>
      <c r="AO56" s="181"/>
      <c r="AP56" s="181"/>
      <c r="AQ56" s="181"/>
      <c r="AR56" s="22"/>
      <c r="AS56" s="22"/>
      <c r="AW56" s="184"/>
      <c r="AX56" s="184"/>
      <c r="AY56" s="22"/>
      <c r="AZ56" s="22"/>
      <c r="BA56" s="22"/>
      <c r="BB56" s="22"/>
      <c r="BC56" s="22"/>
    </row>
    <row r="57" spans="1:57">
      <c r="B57" s="180">
        <v>6</v>
      </c>
      <c r="C57" s="180"/>
      <c r="D57" s="181"/>
      <c r="E57" s="181"/>
      <c r="F57" s="181"/>
      <c r="G57" s="181"/>
      <c r="H57" s="181"/>
      <c r="I57" s="181"/>
      <c r="J57" s="181"/>
      <c r="K57" s="181"/>
      <c r="L57" s="181"/>
      <c r="M57" s="186"/>
      <c r="N57" s="186"/>
      <c r="O57" s="186"/>
      <c r="P57" s="186"/>
      <c r="Q57" s="186"/>
      <c r="R57" s="186"/>
      <c r="S57" s="186"/>
      <c r="T57" s="186"/>
      <c r="U57" s="177"/>
      <c r="V57" s="177"/>
      <c r="W57" s="177"/>
      <c r="X57" s="177"/>
      <c r="Y57" s="177"/>
      <c r="Z57" s="183" t="str">
        <f t="shared" ref="Z57:Z61" si="6">IF(D57="","",U57*0.1)</f>
        <v/>
      </c>
      <c r="AA57" s="183"/>
      <c r="AB57" s="183"/>
      <c r="AC57" s="183"/>
      <c r="AD57" s="183"/>
      <c r="AE57" s="183" t="str">
        <f t="shared" ref="AE57:AE61" si="7">IF(U57="","",SUM(U57:AD57))</f>
        <v/>
      </c>
      <c r="AF57" s="183"/>
      <c r="AG57" s="183"/>
      <c r="AH57" s="183"/>
      <c r="AI57" s="183"/>
      <c r="AJ57" s="181"/>
      <c r="AK57" s="181"/>
      <c r="AL57" s="181"/>
      <c r="AM57" s="181"/>
      <c r="AN57" s="181"/>
      <c r="AO57" s="181"/>
      <c r="AP57" s="181"/>
      <c r="AQ57" s="181"/>
      <c r="AR57" s="22"/>
      <c r="AS57" s="22"/>
      <c r="AW57" s="184"/>
      <c r="AX57" s="184"/>
      <c r="AY57" s="22"/>
      <c r="AZ57" s="22"/>
      <c r="BA57" s="22"/>
      <c r="BB57" s="22"/>
      <c r="BC57" s="22"/>
    </row>
    <row r="58" spans="1:57">
      <c r="B58" s="180">
        <v>7</v>
      </c>
      <c r="C58" s="180"/>
      <c r="D58" s="181"/>
      <c r="E58" s="181"/>
      <c r="F58" s="181"/>
      <c r="G58" s="181"/>
      <c r="H58" s="181"/>
      <c r="I58" s="181"/>
      <c r="J58" s="181"/>
      <c r="K58" s="181"/>
      <c r="L58" s="181"/>
      <c r="M58" s="186"/>
      <c r="N58" s="186"/>
      <c r="O58" s="186"/>
      <c r="P58" s="186"/>
      <c r="Q58" s="186"/>
      <c r="R58" s="186"/>
      <c r="S58" s="186"/>
      <c r="T58" s="186"/>
      <c r="U58" s="177"/>
      <c r="V58" s="177"/>
      <c r="W58" s="177"/>
      <c r="X58" s="177"/>
      <c r="Y58" s="177"/>
      <c r="Z58" s="183" t="str">
        <f t="shared" si="6"/>
        <v/>
      </c>
      <c r="AA58" s="183"/>
      <c r="AB58" s="183"/>
      <c r="AC58" s="183"/>
      <c r="AD58" s="183"/>
      <c r="AE58" s="183" t="str">
        <f t="shared" si="7"/>
        <v/>
      </c>
      <c r="AF58" s="183"/>
      <c r="AG58" s="183"/>
      <c r="AH58" s="183"/>
      <c r="AI58" s="183"/>
      <c r="AJ58" s="181"/>
      <c r="AK58" s="181"/>
      <c r="AL58" s="181"/>
      <c r="AM58" s="181"/>
      <c r="AN58" s="181"/>
      <c r="AO58" s="181"/>
      <c r="AP58" s="181"/>
      <c r="AQ58" s="181"/>
      <c r="AR58" s="22"/>
      <c r="AS58" s="22"/>
      <c r="AW58" s="184"/>
      <c r="AX58" s="184"/>
      <c r="AY58" s="22"/>
      <c r="AZ58" s="22"/>
      <c r="BA58" s="22"/>
      <c r="BB58" s="22"/>
      <c r="BC58" s="22"/>
    </row>
    <row r="59" spans="1:57">
      <c r="B59" s="180">
        <v>8</v>
      </c>
      <c r="C59" s="180"/>
      <c r="D59" s="181"/>
      <c r="E59" s="181"/>
      <c r="F59" s="181"/>
      <c r="G59" s="181"/>
      <c r="H59" s="181"/>
      <c r="I59" s="181"/>
      <c r="J59" s="181"/>
      <c r="K59" s="181"/>
      <c r="L59" s="181"/>
      <c r="M59" s="186"/>
      <c r="N59" s="186"/>
      <c r="O59" s="186"/>
      <c r="P59" s="186"/>
      <c r="Q59" s="186"/>
      <c r="R59" s="186"/>
      <c r="S59" s="186"/>
      <c r="T59" s="186"/>
      <c r="U59" s="177"/>
      <c r="V59" s="177"/>
      <c r="W59" s="177"/>
      <c r="X59" s="177"/>
      <c r="Y59" s="177"/>
      <c r="Z59" s="183" t="str">
        <f t="shared" si="6"/>
        <v/>
      </c>
      <c r="AA59" s="183"/>
      <c r="AB59" s="183"/>
      <c r="AC59" s="183"/>
      <c r="AD59" s="183"/>
      <c r="AE59" s="183" t="str">
        <f t="shared" si="7"/>
        <v/>
      </c>
      <c r="AF59" s="183"/>
      <c r="AG59" s="183"/>
      <c r="AH59" s="183"/>
      <c r="AI59" s="183"/>
      <c r="AJ59" s="181"/>
      <c r="AK59" s="181"/>
      <c r="AL59" s="181"/>
      <c r="AM59" s="181"/>
      <c r="AN59" s="181"/>
      <c r="AO59" s="181"/>
      <c r="AP59" s="181"/>
      <c r="AQ59" s="181"/>
      <c r="AR59" s="22"/>
      <c r="AS59" s="22"/>
      <c r="AW59" s="184"/>
      <c r="AX59" s="184"/>
      <c r="AY59" s="22"/>
      <c r="AZ59" s="22"/>
      <c r="BA59" s="22"/>
      <c r="BB59" s="22"/>
      <c r="BC59" s="22"/>
    </row>
    <row r="60" spans="1:57">
      <c r="B60" s="180">
        <v>9</v>
      </c>
      <c r="C60" s="180"/>
      <c r="D60" s="181"/>
      <c r="E60" s="181"/>
      <c r="F60" s="181"/>
      <c r="G60" s="181"/>
      <c r="H60" s="181"/>
      <c r="I60" s="181"/>
      <c r="J60" s="181"/>
      <c r="K60" s="181"/>
      <c r="L60" s="181"/>
      <c r="M60" s="186"/>
      <c r="N60" s="186"/>
      <c r="O60" s="186"/>
      <c r="P60" s="186"/>
      <c r="Q60" s="186"/>
      <c r="R60" s="186"/>
      <c r="S60" s="186"/>
      <c r="T60" s="186"/>
      <c r="U60" s="177"/>
      <c r="V60" s="177"/>
      <c r="W60" s="177"/>
      <c r="X60" s="177"/>
      <c r="Y60" s="177"/>
      <c r="Z60" s="183" t="str">
        <f t="shared" si="6"/>
        <v/>
      </c>
      <c r="AA60" s="183"/>
      <c r="AB60" s="183"/>
      <c r="AC60" s="183"/>
      <c r="AD60" s="183"/>
      <c r="AE60" s="183" t="str">
        <f t="shared" si="7"/>
        <v/>
      </c>
      <c r="AF60" s="183"/>
      <c r="AG60" s="183"/>
      <c r="AH60" s="183"/>
      <c r="AI60" s="183"/>
      <c r="AJ60" s="181"/>
      <c r="AK60" s="181"/>
      <c r="AL60" s="181"/>
      <c r="AM60" s="181"/>
      <c r="AN60" s="181"/>
      <c r="AO60" s="181"/>
      <c r="AP60" s="181"/>
      <c r="AQ60" s="181"/>
      <c r="AR60" s="22"/>
      <c r="AS60" s="22"/>
      <c r="AW60" s="184"/>
      <c r="AX60" s="184"/>
      <c r="AY60" s="22"/>
      <c r="AZ60" s="22"/>
      <c r="BA60" s="22"/>
      <c r="BB60" s="22"/>
      <c r="BC60" s="22"/>
    </row>
    <row r="61" spans="1:57">
      <c r="B61" s="180">
        <v>10</v>
      </c>
      <c r="C61" s="180"/>
      <c r="D61" s="181"/>
      <c r="E61" s="181"/>
      <c r="F61" s="181"/>
      <c r="G61" s="181"/>
      <c r="H61" s="181"/>
      <c r="I61" s="181"/>
      <c r="J61" s="181"/>
      <c r="K61" s="181"/>
      <c r="L61" s="181"/>
      <c r="M61" s="186"/>
      <c r="N61" s="186"/>
      <c r="O61" s="186"/>
      <c r="P61" s="186"/>
      <c r="Q61" s="186"/>
      <c r="R61" s="186"/>
      <c r="S61" s="186"/>
      <c r="T61" s="186"/>
      <c r="U61" s="177"/>
      <c r="V61" s="177"/>
      <c r="W61" s="177"/>
      <c r="X61" s="177"/>
      <c r="Y61" s="177"/>
      <c r="Z61" s="183" t="str">
        <f t="shared" si="6"/>
        <v/>
      </c>
      <c r="AA61" s="183"/>
      <c r="AB61" s="183"/>
      <c r="AC61" s="183"/>
      <c r="AD61" s="183"/>
      <c r="AE61" s="183" t="str">
        <f t="shared" si="7"/>
        <v/>
      </c>
      <c r="AF61" s="183"/>
      <c r="AG61" s="183"/>
      <c r="AH61" s="183"/>
      <c r="AI61" s="183"/>
      <c r="AJ61" s="181"/>
      <c r="AK61" s="181"/>
      <c r="AL61" s="181"/>
      <c r="AM61" s="181"/>
      <c r="AN61" s="181"/>
      <c r="AO61" s="181"/>
      <c r="AP61" s="181"/>
      <c r="AQ61" s="181"/>
      <c r="AR61" s="22"/>
      <c r="AS61" s="22"/>
      <c r="AW61" s="184"/>
      <c r="AX61" s="184"/>
      <c r="AY61" s="22"/>
      <c r="AZ61" s="22"/>
      <c r="BA61" s="22"/>
      <c r="BB61" s="22"/>
      <c r="BC61" s="22"/>
    </row>
    <row r="62" spans="1:57" s="19" customFormat="1" ht="1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row>
    <row r="63" spans="1:57" s="19" customFormat="1" ht="15" customHeight="1">
      <c r="A63" s="17"/>
      <c r="B63" s="23" t="s">
        <v>84</v>
      </c>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row>
    <row r="64" spans="1:57" s="19" customFormat="1" ht="15" customHeight="1">
      <c r="A64" s="17"/>
      <c r="B64" s="154"/>
      <c r="C64" s="154"/>
      <c r="D64" s="154" t="s">
        <v>55</v>
      </c>
      <c r="E64" s="154"/>
      <c r="F64" s="154"/>
      <c r="G64" s="154"/>
      <c r="H64" s="154"/>
      <c r="I64" s="154"/>
      <c r="J64" s="154"/>
      <c r="K64" s="154"/>
      <c r="L64" s="154"/>
      <c r="M64" s="187" t="s">
        <v>85</v>
      </c>
      <c r="N64" s="187"/>
      <c r="O64" s="187"/>
      <c r="P64" s="187"/>
      <c r="Q64" s="187"/>
      <c r="R64" s="188" t="s">
        <v>86</v>
      </c>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7"/>
      <c r="AR64" s="17"/>
      <c r="AS64" s="17"/>
      <c r="AT64" s="17"/>
      <c r="AU64" s="17"/>
      <c r="AV64" s="17"/>
      <c r="AW64" s="17"/>
      <c r="AX64" s="17"/>
      <c r="AY64" s="17"/>
      <c r="AZ64" s="17"/>
      <c r="BA64" s="17"/>
      <c r="BB64" s="17"/>
      <c r="BC64" s="17"/>
      <c r="BD64" s="17"/>
    </row>
    <row r="65" spans="1:57" s="19" customFormat="1" ht="26.1" customHeight="1">
      <c r="A65" s="17"/>
      <c r="B65" s="166">
        <v>1</v>
      </c>
      <c r="C65" s="167"/>
      <c r="D65" s="189" t="str">
        <f>D39</f>
        <v>大手就職情報サイト○○○掲載</v>
      </c>
      <c r="E65" s="189"/>
      <c r="F65" s="189"/>
      <c r="G65" s="189"/>
      <c r="H65" s="189"/>
      <c r="I65" s="189"/>
      <c r="J65" s="189"/>
      <c r="K65" s="189"/>
      <c r="L65" s="189"/>
      <c r="M65" s="190">
        <v>1</v>
      </c>
      <c r="N65" s="190"/>
      <c r="O65" s="190"/>
      <c r="P65" s="190"/>
      <c r="Q65" s="190"/>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7"/>
      <c r="AR65" s="17"/>
      <c r="AS65" s="17"/>
      <c r="AT65" s="17"/>
      <c r="AU65" s="17"/>
      <c r="AV65" s="17"/>
      <c r="AW65" s="17"/>
      <c r="AX65" s="17"/>
      <c r="AY65" s="17"/>
      <c r="AZ65" s="17"/>
      <c r="BA65" s="17"/>
      <c r="BB65" s="17"/>
      <c r="BC65" s="17"/>
      <c r="BD65" s="17"/>
    </row>
    <row r="66" spans="1:57" s="19" customFormat="1" ht="26.1" customHeight="1">
      <c r="A66" s="17"/>
      <c r="B66" s="166">
        <v>2</v>
      </c>
      <c r="C66" s="167"/>
      <c r="D66" s="189" t="str">
        <f t="shared" ref="D66:D74" si="8">D40</f>
        <v>パンフレットの作成</v>
      </c>
      <c r="E66" s="189"/>
      <c r="F66" s="189"/>
      <c r="G66" s="189"/>
      <c r="H66" s="189"/>
      <c r="I66" s="189"/>
      <c r="J66" s="189"/>
      <c r="K66" s="189"/>
      <c r="L66" s="189"/>
      <c r="M66" s="190">
        <v>0</v>
      </c>
      <c r="N66" s="190"/>
      <c r="O66" s="190"/>
      <c r="P66" s="190"/>
      <c r="Q66" s="190"/>
      <c r="R66" s="193" t="s">
        <v>87</v>
      </c>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7"/>
      <c r="AR66" s="17"/>
      <c r="AS66" s="17"/>
      <c r="AT66" s="17"/>
      <c r="AU66" s="17"/>
      <c r="AV66" s="17"/>
      <c r="AW66" s="17"/>
      <c r="AX66" s="17"/>
      <c r="AY66" s="17"/>
      <c r="AZ66" s="17"/>
      <c r="BA66" s="17"/>
      <c r="BB66" s="17"/>
      <c r="BC66" s="17"/>
      <c r="BD66" s="17"/>
    </row>
    <row r="67" spans="1:57" s="19" customFormat="1" ht="26.1" customHeight="1">
      <c r="A67" s="17"/>
      <c r="B67" s="166">
        <v>3</v>
      </c>
      <c r="C67" s="167"/>
      <c r="D67" s="189" t="str">
        <f>D41</f>
        <v>チラシ作成</v>
      </c>
      <c r="E67" s="189"/>
      <c r="F67" s="189"/>
      <c r="G67" s="189"/>
      <c r="H67" s="189"/>
      <c r="I67" s="189"/>
      <c r="J67" s="189"/>
      <c r="K67" s="189"/>
      <c r="L67" s="189"/>
      <c r="M67" s="190">
        <v>1</v>
      </c>
      <c r="N67" s="190"/>
      <c r="O67" s="190"/>
      <c r="P67" s="190"/>
      <c r="Q67" s="190"/>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7"/>
      <c r="AR67" s="17"/>
      <c r="AS67" s="17"/>
      <c r="AT67" s="17"/>
      <c r="AU67" s="17"/>
      <c r="AV67" s="17"/>
      <c r="AW67" s="17"/>
      <c r="AX67" s="17"/>
      <c r="AY67" s="17"/>
      <c r="AZ67" s="17"/>
      <c r="BA67" s="17"/>
      <c r="BB67" s="17"/>
      <c r="BC67" s="17"/>
      <c r="BD67" s="17"/>
    </row>
    <row r="68" spans="1:57" s="19" customFormat="1" ht="26.1" customHeight="1">
      <c r="A68" s="17"/>
      <c r="B68" s="166">
        <v>4</v>
      </c>
      <c r="C68" s="167"/>
      <c r="D68" s="192">
        <f>D42</f>
        <v>0</v>
      </c>
      <c r="E68" s="192"/>
      <c r="F68" s="192"/>
      <c r="G68" s="192"/>
      <c r="H68" s="192"/>
      <c r="I68" s="192"/>
      <c r="J68" s="192"/>
      <c r="K68" s="192"/>
      <c r="L68" s="192"/>
      <c r="M68" s="190"/>
      <c r="N68" s="190"/>
      <c r="O68" s="190"/>
      <c r="P68" s="190"/>
      <c r="Q68" s="190"/>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7"/>
      <c r="AR68" s="17"/>
      <c r="AS68" s="17"/>
      <c r="AT68" s="17"/>
      <c r="AU68" s="17"/>
      <c r="AV68" s="17"/>
      <c r="AW68" s="17"/>
      <c r="AX68" s="17"/>
      <c r="AY68" s="17"/>
      <c r="AZ68" s="17"/>
      <c r="BA68" s="17"/>
      <c r="BB68" s="17"/>
      <c r="BC68" s="17"/>
      <c r="BD68" s="17"/>
    </row>
    <row r="69" spans="1:57" s="19" customFormat="1" ht="26.1" customHeight="1">
      <c r="A69" s="17"/>
      <c r="B69" s="166">
        <v>5</v>
      </c>
      <c r="C69" s="167"/>
      <c r="D69" s="194">
        <f t="shared" si="8"/>
        <v>0</v>
      </c>
      <c r="E69" s="195"/>
      <c r="F69" s="195"/>
      <c r="G69" s="195"/>
      <c r="H69" s="195"/>
      <c r="I69" s="195"/>
      <c r="J69" s="195"/>
      <c r="K69" s="195"/>
      <c r="L69" s="196"/>
      <c r="M69" s="190"/>
      <c r="N69" s="190"/>
      <c r="O69" s="190"/>
      <c r="P69" s="190"/>
      <c r="Q69" s="190"/>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7"/>
      <c r="AR69" s="17"/>
      <c r="AS69" s="17"/>
      <c r="AT69" s="17"/>
      <c r="AU69" s="17"/>
      <c r="AV69" s="17"/>
      <c r="AW69" s="17"/>
      <c r="AX69" s="17"/>
      <c r="AY69" s="17"/>
      <c r="AZ69" s="17"/>
      <c r="BA69" s="17"/>
      <c r="BB69" s="17"/>
      <c r="BC69" s="17"/>
      <c r="BD69" s="17"/>
    </row>
    <row r="70" spans="1:57" s="19" customFormat="1" ht="26.1" customHeight="1">
      <c r="A70" s="17"/>
      <c r="B70" s="166">
        <v>6</v>
      </c>
      <c r="C70" s="167"/>
      <c r="D70" s="194">
        <f t="shared" si="8"/>
        <v>0</v>
      </c>
      <c r="E70" s="195"/>
      <c r="F70" s="195"/>
      <c r="G70" s="195"/>
      <c r="H70" s="195"/>
      <c r="I70" s="195"/>
      <c r="J70" s="195"/>
      <c r="K70" s="195"/>
      <c r="L70" s="196"/>
      <c r="M70" s="190"/>
      <c r="N70" s="190"/>
      <c r="O70" s="190"/>
      <c r="P70" s="190"/>
      <c r="Q70" s="190"/>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7"/>
      <c r="AR70" s="17"/>
      <c r="AS70" s="17"/>
      <c r="AT70" s="17"/>
      <c r="AU70" s="17"/>
      <c r="AV70" s="17"/>
      <c r="AW70" s="17"/>
      <c r="AX70" s="17"/>
      <c r="AY70" s="17"/>
      <c r="AZ70" s="17"/>
      <c r="BA70" s="17"/>
      <c r="BB70" s="17"/>
      <c r="BC70" s="17"/>
      <c r="BD70" s="17"/>
    </row>
    <row r="71" spans="1:57" s="19" customFormat="1" ht="26.1" customHeight="1">
      <c r="A71" s="17"/>
      <c r="B71" s="166">
        <v>7</v>
      </c>
      <c r="C71" s="167"/>
      <c r="D71" s="194">
        <f t="shared" si="8"/>
        <v>0</v>
      </c>
      <c r="E71" s="195"/>
      <c r="F71" s="195"/>
      <c r="G71" s="195"/>
      <c r="H71" s="195"/>
      <c r="I71" s="195"/>
      <c r="J71" s="195"/>
      <c r="K71" s="195"/>
      <c r="L71" s="196"/>
      <c r="M71" s="190"/>
      <c r="N71" s="190"/>
      <c r="O71" s="190"/>
      <c r="P71" s="190"/>
      <c r="Q71" s="190"/>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7"/>
      <c r="AR71" s="17"/>
      <c r="AS71" s="17"/>
      <c r="AT71" s="17"/>
      <c r="AU71" s="17"/>
      <c r="AV71" s="17"/>
      <c r="AW71" s="17"/>
      <c r="AX71" s="17"/>
      <c r="AY71" s="17"/>
      <c r="AZ71" s="17"/>
      <c r="BA71" s="17"/>
      <c r="BB71" s="17"/>
      <c r="BC71" s="17"/>
      <c r="BD71" s="17"/>
    </row>
    <row r="72" spans="1:57" s="19" customFormat="1" ht="26.1" customHeight="1">
      <c r="A72" s="17"/>
      <c r="B72" s="166">
        <v>8</v>
      </c>
      <c r="C72" s="167"/>
      <c r="D72" s="194">
        <f t="shared" si="8"/>
        <v>0</v>
      </c>
      <c r="E72" s="195"/>
      <c r="F72" s="195"/>
      <c r="G72" s="195"/>
      <c r="H72" s="195"/>
      <c r="I72" s="195"/>
      <c r="J72" s="195"/>
      <c r="K72" s="195"/>
      <c r="L72" s="196"/>
      <c r="M72" s="190"/>
      <c r="N72" s="190"/>
      <c r="O72" s="190"/>
      <c r="P72" s="190"/>
      <c r="Q72" s="190"/>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7"/>
      <c r="AR72" s="17"/>
      <c r="AS72" s="17"/>
      <c r="AT72" s="17"/>
      <c r="AU72" s="17"/>
      <c r="AV72" s="17"/>
      <c r="AW72" s="17"/>
      <c r="AX72" s="17"/>
      <c r="AY72" s="17"/>
      <c r="AZ72" s="17"/>
      <c r="BA72" s="17"/>
      <c r="BB72" s="17"/>
      <c r="BC72" s="17"/>
      <c r="BD72" s="17"/>
    </row>
    <row r="73" spans="1:57" s="19" customFormat="1" ht="26.1" customHeight="1">
      <c r="A73" s="17"/>
      <c r="B73" s="166">
        <v>9</v>
      </c>
      <c r="C73" s="167"/>
      <c r="D73" s="194">
        <f t="shared" si="8"/>
        <v>0</v>
      </c>
      <c r="E73" s="195"/>
      <c r="F73" s="195"/>
      <c r="G73" s="195"/>
      <c r="H73" s="195"/>
      <c r="I73" s="195"/>
      <c r="J73" s="195"/>
      <c r="K73" s="195"/>
      <c r="L73" s="196"/>
      <c r="M73" s="190"/>
      <c r="N73" s="190"/>
      <c r="O73" s="190"/>
      <c r="P73" s="190"/>
      <c r="Q73" s="190"/>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7"/>
      <c r="AR73" s="17"/>
      <c r="AS73" s="17"/>
      <c r="AT73" s="17"/>
      <c r="AU73" s="17"/>
      <c r="AV73" s="17"/>
      <c r="AW73" s="17"/>
      <c r="AX73" s="17"/>
      <c r="AY73" s="17"/>
      <c r="AZ73" s="17"/>
      <c r="BA73" s="17"/>
      <c r="BB73" s="17"/>
      <c r="BC73" s="17"/>
      <c r="BD73" s="17"/>
    </row>
    <row r="74" spans="1:57" s="19" customFormat="1" ht="26.1" customHeight="1">
      <c r="A74" s="17"/>
      <c r="B74" s="166">
        <v>10</v>
      </c>
      <c r="C74" s="167"/>
      <c r="D74" s="194">
        <f t="shared" si="8"/>
        <v>0</v>
      </c>
      <c r="E74" s="195"/>
      <c r="F74" s="195"/>
      <c r="G74" s="195"/>
      <c r="H74" s="195"/>
      <c r="I74" s="195"/>
      <c r="J74" s="195"/>
      <c r="K74" s="195"/>
      <c r="L74" s="196"/>
      <c r="M74" s="190"/>
      <c r="N74" s="190"/>
      <c r="O74" s="190"/>
      <c r="P74" s="190"/>
      <c r="Q74" s="190"/>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7"/>
      <c r="AR74" s="17"/>
      <c r="AS74" s="17"/>
      <c r="AT74" s="17"/>
      <c r="AU74" s="17"/>
      <c r="AV74" s="17"/>
      <c r="AW74" s="17"/>
      <c r="AX74" s="17"/>
      <c r="AY74" s="17"/>
      <c r="AZ74" s="17"/>
      <c r="BA74" s="17"/>
      <c r="BB74" s="17"/>
      <c r="BC74" s="17"/>
      <c r="BD74" s="17"/>
    </row>
    <row r="75" spans="1:57" s="19" customFormat="1" ht="1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row>
    <row r="76" spans="1:57" s="19" customFormat="1" ht="1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row>
    <row r="77" spans="1:57" s="19" customFormat="1" ht="1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row>
    <row r="78" spans="1:57" s="19" customFormat="1" ht="15" customHeight="1">
      <c r="A78" s="17"/>
      <c r="B78" s="139" t="s">
        <v>88</v>
      </c>
      <c r="C78" s="139"/>
      <c r="D78" s="139"/>
      <c r="E78" s="139"/>
      <c r="F78" s="139"/>
      <c r="G78" s="139"/>
      <c r="H78" s="139"/>
      <c r="I78" s="17"/>
      <c r="J78" s="17"/>
      <c r="K78" s="17"/>
      <c r="L78" s="17"/>
      <c r="M78" s="17"/>
      <c r="N78" s="130" t="s">
        <v>45</v>
      </c>
      <c r="O78" s="130"/>
      <c r="P78" s="130"/>
      <c r="Q78" s="130"/>
      <c r="R78" s="130"/>
      <c r="S78" s="159">
        <f>SUM(AO82:AR95)*$BC$15</f>
        <v>104300</v>
      </c>
      <c r="T78" s="159"/>
      <c r="U78" s="159"/>
      <c r="V78" s="159"/>
      <c r="W78" s="159"/>
      <c r="X78" s="159"/>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row>
    <row r="79" spans="1:57" s="19" customFormat="1" ht="15" customHeight="1">
      <c r="A79" s="17"/>
      <c r="B79" s="8"/>
      <c r="C79" s="139" t="s">
        <v>89</v>
      </c>
      <c r="D79" s="139"/>
      <c r="E79" s="139"/>
      <c r="F79" s="139"/>
      <c r="G79" s="139"/>
      <c r="H79" s="139"/>
      <c r="I79" s="139"/>
      <c r="J79" s="139"/>
      <c r="K79" s="139"/>
      <c r="L79" s="139"/>
      <c r="M79" s="139"/>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7"/>
      <c r="BE79" s="17"/>
    </row>
    <row r="80" spans="1:57" s="19" customFormat="1" ht="15" customHeight="1">
      <c r="A80" s="17"/>
      <c r="B80" s="8"/>
      <c r="C80" s="1"/>
      <c r="D80" s="1"/>
      <c r="E80" s="1"/>
      <c r="F80" s="1"/>
      <c r="G80" s="1"/>
      <c r="H80" s="1"/>
      <c r="I80" s="1"/>
      <c r="J80" s="1"/>
      <c r="K80" s="1"/>
      <c r="L80" s="1"/>
      <c r="M80" s="1"/>
      <c r="O80" s="154" t="s">
        <v>90</v>
      </c>
      <c r="P80" s="154"/>
      <c r="Q80" s="154"/>
      <c r="R80" s="154"/>
      <c r="S80" s="154"/>
      <c r="T80" s="154"/>
      <c r="U80" s="155" t="s">
        <v>91</v>
      </c>
      <c r="V80" s="156"/>
      <c r="W80" s="156"/>
      <c r="X80" s="157"/>
      <c r="Y80" s="1"/>
      <c r="Z80" s="1"/>
      <c r="AA80" s="1"/>
      <c r="AB80" s="1"/>
      <c r="AC80" s="1"/>
      <c r="AD80" s="1"/>
      <c r="AE80" s="1"/>
      <c r="AF80" s="1"/>
      <c r="AG80" s="1"/>
      <c r="AH80" s="1"/>
      <c r="AI80" s="1"/>
      <c r="AJ80" s="1"/>
      <c r="AK80" s="1"/>
      <c r="AL80" s="1"/>
      <c r="AM80" s="1"/>
      <c r="AN80" s="1"/>
      <c r="AO80" s="1"/>
      <c r="AP80" s="1"/>
      <c r="AQ80" s="1"/>
      <c r="AR80" s="1"/>
      <c r="AS80" s="1"/>
      <c r="AT80" s="1"/>
      <c r="AU80" s="1"/>
      <c r="AW80" s="154" t="s">
        <v>92</v>
      </c>
      <c r="AX80" s="154"/>
      <c r="AY80" s="154"/>
      <c r="AZ80" s="154"/>
      <c r="BA80" s="154"/>
      <c r="BB80" s="154"/>
      <c r="BC80" s="154"/>
      <c r="BD80" s="154"/>
      <c r="BE80" s="17"/>
    </row>
    <row r="81" spans="1:61" s="19" customFormat="1" ht="15" customHeight="1">
      <c r="A81" s="17"/>
      <c r="B81" s="208"/>
      <c r="C81" s="208"/>
      <c r="D81" s="154" t="s">
        <v>93</v>
      </c>
      <c r="E81" s="154"/>
      <c r="F81" s="154"/>
      <c r="G81" s="154"/>
      <c r="H81" s="154"/>
      <c r="I81" s="154"/>
      <c r="J81" s="154"/>
      <c r="K81" s="154"/>
      <c r="L81" s="154"/>
      <c r="M81" s="154"/>
      <c r="N81" s="154"/>
      <c r="O81" s="154" t="s">
        <v>94</v>
      </c>
      <c r="P81" s="154"/>
      <c r="Q81" s="154"/>
      <c r="R81" s="154" t="s">
        <v>95</v>
      </c>
      <c r="S81" s="154"/>
      <c r="T81" s="154"/>
      <c r="U81" s="154" t="s">
        <v>96</v>
      </c>
      <c r="V81" s="154"/>
      <c r="W81" s="154"/>
      <c r="X81" s="154"/>
      <c r="Y81" s="154" t="s">
        <v>11</v>
      </c>
      <c r="Z81" s="154"/>
      <c r="AA81" s="154"/>
      <c r="AB81" s="154"/>
      <c r="AC81" s="155" t="s">
        <v>97</v>
      </c>
      <c r="AD81" s="156"/>
      <c r="AE81" s="156"/>
      <c r="AF81" s="157"/>
      <c r="AG81" s="93" t="s">
        <v>98</v>
      </c>
      <c r="AH81" s="94"/>
      <c r="AI81" s="94"/>
      <c r="AJ81" s="95"/>
      <c r="AK81" s="93" t="s">
        <v>99</v>
      </c>
      <c r="AL81" s="94"/>
      <c r="AM81" s="94"/>
      <c r="AN81" s="95"/>
      <c r="AO81" s="93" t="s">
        <v>100</v>
      </c>
      <c r="AP81" s="94"/>
      <c r="AQ81" s="94"/>
      <c r="AR81" s="95"/>
      <c r="AS81" s="93" t="s">
        <v>101</v>
      </c>
      <c r="AT81" s="94"/>
      <c r="AU81" s="94"/>
      <c r="AV81" s="95"/>
      <c r="AW81" s="155" t="s">
        <v>102</v>
      </c>
      <c r="AX81" s="156"/>
      <c r="AY81" s="156"/>
      <c r="AZ81" s="157"/>
      <c r="BA81" s="155" t="s">
        <v>5</v>
      </c>
      <c r="BB81" s="156"/>
      <c r="BC81" s="156"/>
      <c r="BD81" s="157"/>
      <c r="BE81" s="17"/>
      <c r="BF81" s="17"/>
    </row>
    <row r="82" spans="1:61" s="19" customFormat="1" ht="15" customHeight="1">
      <c r="A82" s="17"/>
      <c r="B82" s="154">
        <v>1</v>
      </c>
      <c r="C82" s="154"/>
      <c r="D82" s="100" t="s">
        <v>103</v>
      </c>
      <c r="E82" s="100"/>
      <c r="F82" s="100"/>
      <c r="G82" s="100"/>
      <c r="H82" s="100"/>
      <c r="I82" s="100"/>
      <c r="J82" s="100"/>
      <c r="K82" s="100"/>
      <c r="L82" s="100"/>
      <c r="M82" s="100"/>
      <c r="N82" s="100"/>
      <c r="O82" s="197">
        <v>45904</v>
      </c>
      <c r="P82" s="197"/>
      <c r="Q82" s="197"/>
      <c r="R82" s="197">
        <v>45907</v>
      </c>
      <c r="S82" s="197"/>
      <c r="T82" s="197"/>
      <c r="U82" s="181" t="s">
        <v>104</v>
      </c>
      <c r="V82" s="181"/>
      <c r="W82" s="181"/>
      <c r="X82" s="181"/>
      <c r="Y82" s="198" t="s">
        <v>105</v>
      </c>
      <c r="Z82" s="198"/>
      <c r="AA82" s="198"/>
      <c r="AB82" s="198"/>
      <c r="AC82" s="199">
        <v>5000</v>
      </c>
      <c r="AD82" s="200"/>
      <c r="AE82" s="200"/>
      <c r="AF82" s="201"/>
      <c r="AG82" s="202">
        <v>90000</v>
      </c>
      <c r="AH82" s="203"/>
      <c r="AI82" s="203"/>
      <c r="AJ82" s="204"/>
      <c r="AK82" s="205">
        <f>IF(U82="","",AC82+AG82)</f>
        <v>95000</v>
      </c>
      <c r="AL82" s="206"/>
      <c r="AM82" s="206"/>
      <c r="AN82" s="207"/>
      <c r="AO82" s="205">
        <f>IF(U82="","",AK82-AS82)</f>
        <v>93000</v>
      </c>
      <c r="AP82" s="206"/>
      <c r="AQ82" s="206"/>
      <c r="AR82" s="207"/>
      <c r="AS82" s="209">
        <v>2000</v>
      </c>
      <c r="AT82" s="210"/>
      <c r="AU82" s="210"/>
      <c r="AV82" s="211"/>
      <c r="AW82" s="163" t="s">
        <v>106</v>
      </c>
      <c r="AX82" s="164"/>
      <c r="AY82" s="164"/>
      <c r="AZ82" s="165"/>
      <c r="BA82" s="163" t="s">
        <v>107</v>
      </c>
      <c r="BB82" s="164"/>
      <c r="BC82" s="164"/>
      <c r="BD82" s="165"/>
      <c r="BE82" s="17"/>
      <c r="BF82" s="17"/>
    </row>
    <row r="83" spans="1:61" s="19" customFormat="1" ht="15" customHeight="1">
      <c r="A83" s="17"/>
      <c r="B83" s="154">
        <v>2</v>
      </c>
      <c r="C83" s="154">
        <v>2</v>
      </c>
      <c r="D83" s="100" t="s">
        <v>103</v>
      </c>
      <c r="E83" s="100"/>
      <c r="F83" s="100"/>
      <c r="G83" s="100"/>
      <c r="H83" s="100"/>
      <c r="I83" s="100"/>
      <c r="J83" s="100"/>
      <c r="K83" s="100"/>
      <c r="L83" s="100"/>
      <c r="M83" s="100"/>
      <c r="N83" s="100"/>
      <c r="O83" s="197">
        <v>45904</v>
      </c>
      <c r="P83" s="197"/>
      <c r="Q83" s="197"/>
      <c r="R83" s="197">
        <v>45907</v>
      </c>
      <c r="S83" s="197"/>
      <c r="T83" s="197"/>
      <c r="U83" s="181" t="s">
        <v>104</v>
      </c>
      <c r="V83" s="181"/>
      <c r="W83" s="181"/>
      <c r="X83" s="181"/>
      <c r="Y83" s="198" t="s">
        <v>108</v>
      </c>
      <c r="Z83" s="198"/>
      <c r="AA83" s="198"/>
      <c r="AB83" s="198"/>
      <c r="AC83" s="199">
        <v>3500</v>
      </c>
      <c r="AD83" s="200"/>
      <c r="AE83" s="200"/>
      <c r="AF83" s="201"/>
      <c r="AG83" s="202">
        <v>90000</v>
      </c>
      <c r="AH83" s="203"/>
      <c r="AI83" s="203"/>
      <c r="AJ83" s="204"/>
      <c r="AK83" s="205">
        <f>IF(U83="","",AC83+AG83)</f>
        <v>93500</v>
      </c>
      <c r="AL83" s="206"/>
      <c r="AM83" s="206"/>
      <c r="AN83" s="207"/>
      <c r="AO83" s="205">
        <f>IF(U83="","",AK83-AS83)</f>
        <v>93500</v>
      </c>
      <c r="AP83" s="206"/>
      <c r="AQ83" s="206"/>
      <c r="AR83" s="207"/>
      <c r="AS83" s="209"/>
      <c r="AT83" s="210"/>
      <c r="AU83" s="210"/>
      <c r="AV83" s="211"/>
      <c r="AW83" s="163" t="s">
        <v>109</v>
      </c>
      <c r="AX83" s="164"/>
      <c r="AY83" s="164"/>
      <c r="AZ83" s="165"/>
      <c r="BA83" s="96" t="s">
        <v>110</v>
      </c>
      <c r="BB83" s="97"/>
      <c r="BC83" s="97"/>
      <c r="BD83" s="98"/>
      <c r="BE83" s="17"/>
      <c r="BF83" s="17"/>
    </row>
    <row r="84" spans="1:61" s="19" customFormat="1" ht="15" customHeight="1">
      <c r="A84" s="17"/>
      <c r="B84" s="154">
        <v>3</v>
      </c>
      <c r="C84" s="154">
        <v>3</v>
      </c>
      <c r="D84" s="100"/>
      <c r="E84" s="100"/>
      <c r="F84" s="100"/>
      <c r="G84" s="100"/>
      <c r="H84" s="100"/>
      <c r="I84" s="100"/>
      <c r="J84" s="100"/>
      <c r="K84" s="100"/>
      <c r="L84" s="100"/>
      <c r="M84" s="100"/>
      <c r="N84" s="100"/>
      <c r="O84" s="212"/>
      <c r="P84" s="212"/>
      <c r="Q84" s="212"/>
      <c r="R84" s="212"/>
      <c r="S84" s="212"/>
      <c r="T84" s="212"/>
      <c r="U84" s="181"/>
      <c r="V84" s="181"/>
      <c r="W84" s="181"/>
      <c r="X84" s="181"/>
      <c r="Y84" s="198"/>
      <c r="Z84" s="198"/>
      <c r="AA84" s="198"/>
      <c r="AB84" s="198"/>
      <c r="AC84" s="199"/>
      <c r="AD84" s="200"/>
      <c r="AE84" s="200"/>
      <c r="AF84" s="201"/>
      <c r="AG84" s="202"/>
      <c r="AH84" s="203"/>
      <c r="AI84" s="203"/>
      <c r="AJ84" s="204"/>
      <c r="AK84" s="205" t="str">
        <f t="shared" ref="AK84:AK87" si="9">IF(U84="","",AC84+AG84)</f>
        <v/>
      </c>
      <c r="AL84" s="206"/>
      <c r="AM84" s="206"/>
      <c r="AN84" s="207"/>
      <c r="AO84" s="205" t="str">
        <f t="shared" ref="AO84:AO87" si="10">IF(U84="","",AK84-AS84)</f>
        <v/>
      </c>
      <c r="AP84" s="206"/>
      <c r="AQ84" s="206"/>
      <c r="AR84" s="207"/>
      <c r="AS84" s="209"/>
      <c r="AT84" s="210"/>
      <c r="AU84" s="210"/>
      <c r="AV84" s="211"/>
      <c r="AW84" s="163"/>
      <c r="AX84" s="164"/>
      <c r="AY84" s="164"/>
      <c r="AZ84" s="165"/>
      <c r="BA84" s="96"/>
      <c r="BB84" s="97"/>
      <c r="BC84" s="97"/>
      <c r="BD84" s="98"/>
      <c r="BE84" s="17"/>
      <c r="BF84" s="17"/>
    </row>
    <row r="85" spans="1:61" s="19" customFormat="1" ht="15" customHeight="1">
      <c r="A85" s="17"/>
      <c r="B85" s="154">
        <v>4</v>
      </c>
      <c r="C85" s="154">
        <v>4</v>
      </c>
      <c r="D85" s="100"/>
      <c r="E85" s="100"/>
      <c r="F85" s="100"/>
      <c r="G85" s="100"/>
      <c r="H85" s="100"/>
      <c r="I85" s="100"/>
      <c r="J85" s="100"/>
      <c r="K85" s="100"/>
      <c r="L85" s="100"/>
      <c r="M85" s="100"/>
      <c r="N85" s="100"/>
      <c r="O85" s="212"/>
      <c r="P85" s="212"/>
      <c r="Q85" s="212"/>
      <c r="R85" s="212"/>
      <c r="S85" s="212"/>
      <c r="T85" s="212"/>
      <c r="U85" s="181"/>
      <c r="V85" s="181"/>
      <c r="W85" s="181"/>
      <c r="X85" s="181"/>
      <c r="Y85" s="198"/>
      <c r="Z85" s="198"/>
      <c r="AA85" s="198"/>
      <c r="AB85" s="198"/>
      <c r="AC85" s="199"/>
      <c r="AD85" s="200"/>
      <c r="AE85" s="200"/>
      <c r="AF85" s="201"/>
      <c r="AG85" s="202"/>
      <c r="AH85" s="203"/>
      <c r="AI85" s="203"/>
      <c r="AJ85" s="204"/>
      <c r="AK85" s="205" t="str">
        <f t="shared" si="9"/>
        <v/>
      </c>
      <c r="AL85" s="206"/>
      <c r="AM85" s="206"/>
      <c r="AN85" s="207"/>
      <c r="AO85" s="205" t="str">
        <f t="shared" si="10"/>
        <v/>
      </c>
      <c r="AP85" s="206"/>
      <c r="AQ85" s="206"/>
      <c r="AR85" s="207"/>
      <c r="AS85" s="209"/>
      <c r="AT85" s="210"/>
      <c r="AU85" s="210"/>
      <c r="AV85" s="211"/>
      <c r="AW85" s="163"/>
      <c r="AX85" s="164"/>
      <c r="AY85" s="164"/>
      <c r="AZ85" s="165"/>
      <c r="BA85" s="96"/>
      <c r="BB85" s="97"/>
      <c r="BC85" s="97"/>
      <c r="BD85" s="98"/>
      <c r="BE85" s="17"/>
      <c r="BF85" s="17"/>
    </row>
    <row r="86" spans="1:61" s="19" customFormat="1" ht="15" customHeight="1">
      <c r="A86" s="17"/>
      <c r="B86" s="154">
        <v>5</v>
      </c>
      <c r="C86" s="154">
        <v>5</v>
      </c>
      <c r="D86" s="100"/>
      <c r="E86" s="100"/>
      <c r="F86" s="100"/>
      <c r="G86" s="100"/>
      <c r="H86" s="100"/>
      <c r="I86" s="100"/>
      <c r="J86" s="100"/>
      <c r="K86" s="100"/>
      <c r="L86" s="100"/>
      <c r="M86" s="100"/>
      <c r="N86" s="100"/>
      <c r="O86" s="212"/>
      <c r="P86" s="212"/>
      <c r="Q86" s="212"/>
      <c r="R86" s="212"/>
      <c r="S86" s="212"/>
      <c r="T86" s="212"/>
      <c r="U86" s="181"/>
      <c r="V86" s="181"/>
      <c r="W86" s="181"/>
      <c r="X86" s="181"/>
      <c r="Y86" s="198"/>
      <c r="Z86" s="198"/>
      <c r="AA86" s="198"/>
      <c r="AB86" s="198"/>
      <c r="AC86" s="199"/>
      <c r="AD86" s="200"/>
      <c r="AE86" s="200"/>
      <c r="AF86" s="201"/>
      <c r="AG86" s="202"/>
      <c r="AH86" s="203"/>
      <c r="AI86" s="203"/>
      <c r="AJ86" s="204"/>
      <c r="AK86" s="205" t="str">
        <f t="shared" si="9"/>
        <v/>
      </c>
      <c r="AL86" s="206"/>
      <c r="AM86" s="206"/>
      <c r="AN86" s="207"/>
      <c r="AO86" s="205" t="str">
        <f t="shared" si="10"/>
        <v/>
      </c>
      <c r="AP86" s="206"/>
      <c r="AQ86" s="206"/>
      <c r="AR86" s="207"/>
      <c r="AS86" s="209"/>
      <c r="AT86" s="210"/>
      <c r="AU86" s="210"/>
      <c r="AV86" s="211"/>
      <c r="AW86" s="163"/>
      <c r="AX86" s="164"/>
      <c r="AY86" s="164"/>
      <c r="AZ86" s="165"/>
      <c r="BA86" s="96"/>
      <c r="BB86" s="97"/>
      <c r="BC86" s="97"/>
      <c r="BD86" s="98"/>
      <c r="BE86" s="17"/>
      <c r="BF86" s="17"/>
    </row>
    <row r="87" spans="1:61" s="19" customFormat="1" ht="15" customHeight="1">
      <c r="A87" s="17"/>
      <c r="B87" s="154">
        <v>6</v>
      </c>
      <c r="C87" s="154">
        <v>6</v>
      </c>
      <c r="D87" s="100"/>
      <c r="E87" s="100"/>
      <c r="F87" s="100"/>
      <c r="G87" s="100"/>
      <c r="H87" s="100"/>
      <c r="I87" s="100"/>
      <c r="J87" s="100"/>
      <c r="K87" s="100"/>
      <c r="L87" s="100"/>
      <c r="M87" s="100"/>
      <c r="N87" s="100"/>
      <c r="O87" s="212"/>
      <c r="P87" s="212"/>
      <c r="Q87" s="212"/>
      <c r="R87" s="212"/>
      <c r="S87" s="212"/>
      <c r="T87" s="212"/>
      <c r="U87" s="181"/>
      <c r="V87" s="181"/>
      <c r="W87" s="181"/>
      <c r="X87" s="181"/>
      <c r="Y87" s="198"/>
      <c r="Z87" s="198"/>
      <c r="AA87" s="198"/>
      <c r="AB87" s="198"/>
      <c r="AC87" s="199"/>
      <c r="AD87" s="200"/>
      <c r="AE87" s="200"/>
      <c r="AF87" s="201"/>
      <c r="AG87" s="202"/>
      <c r="AH87" s="203"/>
      <c r="AI87" s="203"/>
      <c r="AJ87" s="204"/>
      <c r="AK87" s="205" t="str">
        <f t="shared" si="9"/>
        <v/>
      </c>
      <c r="AL87" s="206"/>
      <c r="AM87" s="206"/>
      <c r="AN87" s="207"/>
      <c r="AO87" s="205" t="str">
        <f t="shared" si="10"/>
        <v/>
      </c>
      <c r="AP87" s="206"/>
      <c r="AQ87" s="206"/>
      <c r="AR87" s="207"/>
      <c r="AS87" s="209"/>
      <c r="AT87" s="210"/>
      <c r="AU87" s="210"/>
      <c r="AV87" s="211"/>
      <c r="AW87" s="163"/>
      <c r="AX87" s="164"/>
      <c r="AY87" s="164"/>
      <c r="AZ87" s="165"/>
      <c r="BA87" s="96"/>
      <c r="BB87" s="97"/>
      <c r="BC87" s="97"/>
      <c r="BD87" s="98"/>
      <c r="BE87" s="17"/>
      <c r="BF87" s="17"/>
      <c r="BH87" s="213"/>
      <c r="BI87" s="213"/>
    </row>
    <row r="88" spans="1:61" s="19" customFormat="1" ht="15" customHeight="1">
      <c r="A88" s="17"/>
      <c r="B88" s="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7"/>
      <c r="BE88" s="17"/>
    </row>
    <row r="89" spans="1:61" s="19" customFormat="1" ht="15" customHeight="1">
      <c r="A89" s="17"/>
      <c r="B89" s="8"/>
      <c r="C89" s="139" t="s">
        <v>111</v>
      </c>
      <c r="D89" s="139"/>
      <c r="E89" s="139"/>
      <c r="F89" s="139"/>
      <c r="G89" s="139"/>
      <c r="H89" s="139"/>
      <c r="I89" s="139"/>
      <c r="J89" s="139"/>
      <c r="K89" s="139"/>
      <c r="L89" s="139"/>
      <c r="M89" s="139"/>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7"/>
      <c r="BE89" s="17"/>
    </row>
    <row r="90" spans="1:61" s="19" customFormat="1" ht="15" customHeight="1">
      <c r="A90" s="17"/>
      <c r="B90" s="8"/>
      <c r="C90" s="1"/>
      <c r="D90" s="1"/>
      <c r="E90" s="1"/>
      <c r="F90" s="1"/>
      <c r="G90" s="1"/>
      <c r="H90" s="1"/>
      <c r="I90" s="1"/>
      <c r="J90" s="1"/>
      <c r="K90" s="1"/>
      <c r="L90" s="1"/>
      <c r="M90" s="1"/>
      <c r="O90" s="154" t="s">
        <v>90</v>
      </c>
      <c r="P90" s="154"/>
      <c r="Q90" s="154"/>
      <c r="R90" s="154"/>
      <c r="S90" s="154"/>
      <c r="T90" s="154"/>
      <c r="U90" s="154" t="s">
        <v>112</v>
      </c>
      <c r="V90" s="154"/>
      <c r="W90" s="154"/>
      <c r="X90" s="154"/>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7"/>
      <c r="BE90" s="17"/>
    </row>
    <row r="91" spans="1:61" s="19" customFormat="1" ht="15" customHeight="1">
      <c r="A91" s="17"/>
      <c r="B91" s="154"/>
      <c r="C91" s="154"/>
      <c r="D91" s="154" t="s">
        <v>93</v>
      </c>
      <c r="E91" s="154"/>
      <c r="F91" s="154"/>
      <c r="G91" s="154"/>
      <c r="H91" s="154"/>
      <c r="I91" s="154"/>
      <c r="J91" s="154"/>
      <c r="K91" s="154"/>
      <c r="L91" s="154"/>
      <c r="M91" s="154"/>
      <c r="N91" s="154"/>
      <c r="O91" s="154" t="s">
        <v>94</v>
      </c>
      <c r="P91" s="154"/>
      <c r="Q91" s="154"/>
      <c r="R91" s="154" t="s">
        <v>95</v>
      </c>
      <c r="S91" s="154"/>
      <c r="T91" s="154"/>
      <c r="U91" s="154" t="s">
        <v>96</v>
      </c>
      <c r="V91" s="154"/>
      <c r="W91" s="154"/>
      <c r="X91" s="154"/>
      <c r="Y91" s="154" t="s">
        <v>11</v>
      </c>
      <c r="Z91" s="154"/>
      <c r="AA91" s="154"/>
      <c r="AB91" s="154"/>
      <c r="AC91" s="154" t="s">
        <v>113</v>
      </c>
      <c r="AD91" s="154"/>
      <c r="AE91" s="154"/>
      <c r="AF91" s="154"/>
      <c r="AG91" s="93" t="s">
        <v>114</v>
      </c>
      <c r="AH91" s="94"/>
      <c r="AI91" s="94"/>
      <c r="AJ91" s="95"/>
      <c r="AK91" s="93" t="s">
        <v>115</v>
      </c>
      <c r="AL91" s="94"/>
      <c r="AM91" s="94"/>
      <c r="AN91" s="95"/>
      <c r="AO91" s="93" t="s">
        <v>116</v>
      </c>
      <c r="AP91" s="94"/>
      <c r="AQ91" s="94"/>
      <c r="AR91" s="95"/>
      <c r="AS91" s="93" t="s">
        <v>101</v>
      </c>
      <c r="AT91" s="94"/>
      <c r="AU91" s="94"/>
      <c r="AV91" s="95"/>
      <c r="AW91" s="214" t="s">
        <v>117</v>
      </c>
      <c r="AX91" s="214"/>
      <c r="AY91" s="214"/>
      <c r="AZ91" s="214"/>
      <c r="BA91" s="1"/>
      <c r="BB91" s="1"/>
      <c r="BC91" s="1"/>
      <c r="BD91" s="1"/>
      <c r="BE91" s="17"/>
      <c r="BF91" s="17"/>
    </row>
    <row r="92" spans="1:61" s="19" customFormat="1" ht="15" customHeight="1">
      <c r="A92" s="17"/>
      <c r="B92" s="154">
        <v>1</v>
      </c>
      <c r="C92" s="154"/>
      <c r="D92" s="96" t="s">
        <v>103</v>
      </c>
      <c r="E92" s="97"/>
      <c r="F92" s="97"/>
      <c r="G92" s="97"/>
      <c r="H92" s="97"/>
      <c r="I92" s="97"/>
      <c r="J92" s="97"/>
      <c r="K92" s="97"/>
      <c r="L92" s="97"/>
      <c r="M92" s="97"/>
      <c r="N92" s="98"/>
      <c r="O92" s="197">
        <v>45934</v>
      </c>
      <c r="P92" s="197"/>
      <c r="Q92" s="197"/>
      <c r="R92" s="197">
        <v>45935</v>
      </c>
      <c r="S92" s="197"/>
      <c r="T92" s="197"/>
      <c r="U92" s="181" t="s">
        <v>118</v>
      </c>
      <c r="V92" s="181"/>
      <c r="W92" s="181"/>
      <c r="X92" s="181"/>
      <c r="Y92" s="198" t="s">
        <v>119</v>
      </c>
      <c r="Z92" s="198"/>
      <c r="AA92" s="198"/>
      <c r="AB92" s="198"/>
      <c r="AC92" s="218">
        <v>1600</v>
      </c>
      <c r="AD92" s="218"/>
      <c r="AE92" s="218"/>
      <c r="AF92" s="218"/>
      <c r="AG92" s="209">
        <v>10000</v>
      </c>
      <c r="AH92" s="210"/>
      <c r="AI92" s="210"/>
      <c r="AJ92" s="211"/>
      <c r="AK92" s="219">
        <f>IF(U92="","",AC92+AG92)</f>
        <v>11600</v>
      </c>
      <c r="AL92" s="220"/>
      <c r="AM92" s="220"/>
      <c r="AN92" s="221"/>
      <c r="AO92" s="205">
        <f>IF(U92="","",AK92-AS92)</f>
        <v>9600</v>
      </c>
      <c r="AP92" s="206"/>
      <c r="AQ92" s="206"/>
      <c r="AR92" s="207"/>
      <c r="AS92" s="209">
        <v>2000</v>
      </c>
      <c r="AT92" s="210"/>
      <c r="AU92" s="210"/>
      <c r="AV92" s="211"/>
      <c r="AW92" s="181">
        <v>5</v>
      </c>
      <c r="AX92" s="181"/>
      <c r="AY92" s="181"/>
      <c r="AZ92" s="181"/>
      <c r="BA92" s="1"/>
      <c r="BB92" s="1"/>
      <c r="BC92" s="1"/>
      <c r="BD92" s="1"/>
      <c r="BE92" s="17"/>
      <c r="BF92" s="17"/>
    </row>
    <row r="93" spans="1:61" s="19" customFormat="1" ht="15" customHeight="1">
      <c r="A93" s="17"/>
      <c r="B93" s="154">
        <v>2</v>
      </c>
      <c r="C93" s="154">
        <v>2</v>
      </c>
      <c r="D93" s="100" t="s">
        <v>103</v>
      </c>
      <c r="E93" s="100"/>
      <c r="F93" s="100"/>
      <c r="G93" s="100"/>
      <c r="H93" s="100"/>
      <c r="I93" s="100"/>
      <c r="J93" s="100"/>
      <c r="K93" s="100"/>
      <c r="L93" s="100"/>
      <c r="M93" s="100"/>
      <c r="N93" s="100"/>
      <c r="O93" s="197">
        <v>45934</v>
      </c>
      <c r="P93" s="197"/>
      <c r="Q93" s="197"/>
      <c r="R93" s="197">
        <v>45935</v>
      </c>
      <c r="S93" s="197"/>
      <c r="T93" s="197"/>
      <c r="U93" s="181" t="s">
        <v>118</v>
      </c>
      <c r="V93" s="181"/>
      <c r="W93" s="181"/>
      <c r="X93" s="181"/>
      <c r="Y93" s="198" t="s">
        <v>120</v>
      </c>
      <c r="Z93" s="198"/>
      <c r="AA93" s="198"/>
      <c r="AB93" s="198"/>
      <c r="AC93" s="218">
        <v>4500</v>
      </c>
      <c r="AD93" s="218"/>
      <c r="AE93" s="218"/>
      <c r="AF93" s="218"/>
      <c r="AG93" s="209">
        <v>10000</v>
      </c>
      <c r="AH93" s="210"/>
      <c r="AI93" s="210"/>
      <c r="AJ93" s="211"/>
      <c r="AK93" s="219">
        <f>IF(U93="","",AC93+AG93)</f>
        <v>14500</v>
      </c>
      <c r="AL93" s="220"/>
      <c r="AM93" s="220"/>
      <c r="AN93" s="221"/>
      <c r="AO93" s="205">
        <f>IF(U93="","",AK93-AS93)</f>
        <v>12500</v>
      </c>
      <c r="AP93" s="206"/>
      <c r="AQ93" s="206"/>
      <c r="AR93" s="207"/>
      <c r="AS93" s="209">
        <v>2000</v>
      </c>
      <c r="AT93" s="210"/>
      <c r="AU93" s="210"/>
      <c r="AV93" s="211"/>
      <c r="AW93" s="181">
        <v>6</v>
      </c>
      <c r="AX93" s="181"/>
      <c r="AY93" s="181"/>
      <c r="AZ93" s="181"/>
      <c r="BA93" s="1"/>
      <c r="BB93" s="1"/>
      <c r="BC93" s="1"/>
      <c r="BD93" s="1"/>
      <c r="BE93" s="17"/>
      <c r="BF93" s="17"/>
    </row>
    <row r="94" spans="1:61" s="19" customFormat="1" ht="15" customHeight="1">
      <c r="A94" s="17"/>
      <c r="B94" s="154">
        <v>3</v>
      </c>
      <c r="C94" s="154">
        <v>3</v>
      </c>
      <c r="D94" s="100"/>
      <c r="E94" s="100"/>
      <c r="F94" s="100"/>
      <c r="G94" s="100"/>
      <c r="H94" s="100"/>
      <c r="I94" s="100"/>
      <c r="J94" s="100"/>
      <c r="K94" s="100"/>
      <c r="L94" s="100"/>
      <c r="M94" s="100"/>
      <c r="N94" s="100"/>
      <c r="O94" s="212"/>
      <c r="P94" s="212"/>
      <c r="Q94" s="212"/>
      <c r="R94" s="215"/>
      <c r="S94" s="216"/>
      <c r="T94" s="217"/>
      <c r="U94" s="181"/>
      <c r="V94" s="181"/>
      <c r="W94" s="181"/>
      <c r="X94" s="181"/>
      <c r="Y94" s="198"/>
      <c r="Z94" s="198"/>
      <c r="AA94" s="198"/>
      <c r="AB94" s="198"/>
      <c r="AC94" s="218"/>
      <c r="AD94" s="218"/>
      <c r="AE94" s="218"/>
      <c r="AF94" s="218"/>
      <c r="AG94" s="209"/>
      <c r="AH94" s="210"/>
      <c r="AI94" s="210"/>
      <c r="AJ94" s="211"/>
      <c r="AK94" s="219" t="str">
        <f>IF(U94="","",AC94+AG94)</f>
        <v/>
      </c>
      <c r="AL94" s="220"/>
      <c r="AM94" s="220"/>
      <c r="AN94" s="221"/>
      <c r="AO94" s="205" t="str">
        <f>IF(U94="","",AK94-AS94)</f>
        <v/>
      </c>
      <c r="AP94" s="206"/>
      <c r="AQ94" s="206"/>
      <c r="AR94" s="207"/>
      <c r="AS94" s="209"/>
      <c r="AT94" s="210"/>
      <c r="AU94" s="210"/>
      <c r="AV94" s="211"/>
      <c r="AW94" s="181"/>
      <c r="AX94" s="181"/>
      <c r="AY94" s="181"/>
      <c r="AZ94" s="181"/>
      <c r="BA94" s="1"/>
      <c r="BB94" s="1"/>
      <c r="BC94" s="1"/>
      <c r="BD94" s="1"/>
      <c r="BE94" s="17"/>
      <c r="BF94" s="17"/>
    </row>
    <row r="95" spans="1:61" s="19" customFormat="1" ht="15" customHeight="1">
      <c r="A95" s="17"/>
      <c r="B95" s="154">
        <v>4</v>
      </c>
      <c r="C95" s="154">
        <v>4</v>
      </c>
      <c r="D95" s="100"/>
      <c r="E95" s="100"/>
      <c r="F95" s="100"/>
      <c r="G95" s="100"/>
      <c r="H95" s="100"/>
      <c r="I95" s="100"/>
      <c r="J95" s="100"/>
      <c r="K95" s="100"/>
      <c r="L95" s="100"/>
      <c r="M95" s="100"/>
      <c r="N95" s="100"/>
      <c r="O95" s="212"/>
      <c r="P95" s="212"/>
      <c r="Q95" s="212"/>
      <c r="R95" s="212"/>
      <c r="S95" s="212"/>
      <c r="T95" s="212"/>
      <c r="U95" s="181"/>
      <c r="V95" s="181"/>
      <c r="W95" s="181"/>
      <c r="X95" s="181"/>
      <c r="Y95" s="198"/>
      <c r="Z95" s="198"/>
      <c r="AA95" s="198"/>
      <c r="AB95" s="198"/>
      <c r="AC95" s="218"/>
      <c r="AD95" s="218"/>
      <c r="AE95" s="218"/>
      <c r="AF95" s="218"/>
      <c r="AG95" s="209"/>
      <c r="AH95" s="210"/>
      <c r="AI95" s="210"/>
      <c r="AJ95" s="211"/>
      <c r="AK95" s="219" t="str">
        <f>IF(U95="","",AC95+AG95)</f>
        <v/>
      </c>
      <c r="AL95" s="220"/>
      <c r="AM95" s="220"/>
      <c r="AN95" s="221"/>
      <c r="AO95" s="205" t="str">
        <f>IF(U95="","",AK95-AS95)</f>
        <v/>
      </c>
      <c r="AP95" s="206"/>
      <c r="AQ95" s="206"/>
      <c r="AR95" s="207"/>
      <c r="AS95" s="209"/>
      <c r="AT95" s="210"/>
      <c r="AU95" s="210"/>
      <c r="AV95" s="211"/>
      <c r="AW95" s="181"/>
      <c r="AX95" s="181"/>
      <c r="AY95" s="181"/>
      <c r="AZ95" s="181"/>
      <c r="BA95" s="17"/>
      <c r="BB95" s="17"/>
      <c r="BC95" s="17"/>
      <c r="BD95" s="17"/>
      <c r="BE95" s="17"/>
      <c r="BF95" s="17"/>
    </row>
    <row r="96" spans="1:61" s="19" customFormat="1" ht="1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row>
    <row r="97" spans="1:57" s="19" customFormat="1" ht="1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row>
    <row r="98" spans="1:57" s="19" customFormat="1" ht="15" customHeight="1">
      <c r="A98" s="17"/>
      <c r="B98" s="213" t="s">
        <v>121</v>
      </c>
      <c r="C98" s="213"/>
      <c r="D98" s="213"/>
      <c r="E98" s="213"/>
      <c r="F98" s="213"/>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13"/>
      <c r="AM98" s="11"/>
      <c r="AN98" s="11"/>
      <c r="AO98" s="11"/>
      <c r="AP98" s="11"/>
      <c r="AQ98" s="11"/>
      <c r="AR98" s="11"/>
      <c r="AS98" s="11"/>
      <c r="AT98" s="11"/>
      <c r="AU98" s="11"/>
      <c r="AV98" s="11"/>
      <c r="AW98" s="11"/>
      <c r="AX98" s="11"/>
      <c r="AY98" s="11"/>
      <c r="AZ98" s="11"/>
      <c r="BA98" s="11"/>
      <c r="BB98" s="11"/>
      <c r="BC98" s="17"/>
      <c r="BD98" s="17"/>
      <c r="BE98" s="17"/>
    </row>
    <row r="99" spans="1:57" s="19" customFormat="1" ht="15" customHeight="1" thickBot="1">
      <c r="A99" s="17"/>
      <c r="B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7"/>
      <c r="BD99" s="17"/>
      <c r="BE99" s="17"/>
    </row>
    <row r="100" spans="1:57" s="19" customFormat="1" ht="32.25" customHeight="1">
      <c r="A100" s="17"/>
      <c r="B100" s="302" t="s">
        <v>122</v>
      </c>
      <c r="C100" s="303"/>
      <c r="D100" s="303"/>
      <c r="E100" s="303"/>
      <c r="F100" s="303"/>
      <c r="G100" s="303"/>
      <c r="H100" s="303"/>
      <c r="I100" s="303"/>
      <c r="J100" s="303"/>
      <c r="K100" s="303"/>
      <c r="L100" s="304" t="s">
        <v>123</v>
      </c>
      <c r="M100" s="304"/>
      <c r="N100" s="304"/>
      <c r="O100" s="304"/>
      <c r="P100" s="304"/>
      <c r="Q100" s="304"/>
      <c r="R100" s="304"/>
      <c r="S100" s="304"/>
      <c r="T100" s="304"/>
      <c r="U100" s="304"/>
      <c r="V100" s="304"/>
      <c r="W100" s="304"/>
      <c r="X100" s="304"/>
      <c r="Y100" s="304"/>
      <c r="Z100" s="304"/>
      <c r="AA100" s="304"/>
      <c r="AB100" s="304"/>
      <c r="AC100" s="304"/>
      <c r="AD100" s="304"/>
      <c r="AE100" s="304"/>
      <c r="AF100" s="304"/>
      <c r="AG100" s="304"/>
      <c r="AH100" s="304"/>
      <c r="AI100" s="304"/>
      <c r="AJ100" s="304"/>
      <c r="AK100" s="304"/>
      <c r="AL100" s="304"/>
      <c r="AM100" s="304"/>
      <c r="AN100" s="304"/>
      <c r="AO100" s="304"/>
      <c r="AP100" s="304"/>
      <c r="AQ100" s="304"/>
      <c r="AR100" s="304"/>
      <c r="AS100" s="304"/>
      <c r="AT100" s="304"/>
      <c r="AU100" s="304"/>
      <c r="AV100" s="304"/>
      <c r="AW100" s="304"/>
      <c r="AX100" s="304"/>
      <c r="AY100" s="304"/>
      <c r="AZ100" s="305"/>
      <c r="BA100" s="17"/>
      <c r="BB100" s="17"/>
      <c r="BC100" s="17"/>
    </row>
    <row r="101" spans="1:57" s="19" customFormat="1" ht="33.75" customHeight="1" thickBot="1">
      <c r="A101" s="17"/>
      <c r="B101" s="256" t="s">
        <v>124</v>
      </c>
      <c r="C101" s="257"/>
      <c r="D101" s="257"/>
      <c r="E101" s="257"/>
      <c r="F101" s="257"/>
      <c r="G101" s="257"/>
      <c r="H101" s="257"/>
      <c r="I101" s="257"/>
      <c r="J101" s="257"/>
      <c r="K101" s="257"/>
      <c r="L101" s="258" t="s">
        <v>125</v>
      </c>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258"/>
      <c r="AL101" s="258"/>
      <c r="AM101" s="258"/>
      <c r="AN101" s="258"/>
      <c r="AO101" s="258"/>
      <c r="AP101" s="258"/>
      <c r="AQ101" s="258"/>
      <c r="AR101" s="258"/>
      <c r="AS101" s="258"/>
      <c r="AT101" s="258"/>
      <c r="AU101" s="258"/>
      <c r="AV101" s="258"/>
      <c r="AW101" s="258"/>
      <c r="AX101" s="258"/>
      <c r="AY101" s="258"/>
      <c r="AZ101" s="259"/>
      <c r="BA101" s="17"/>
      <c r="BB101" s="17"/>
      <c r="BC101" s="17"/>
    </row>
    <row r="102" spans="1:57" s="19" customFormat="1" ht="1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row>
    <row r="103" spans="1:57" s="19" customFormat="1" ht="1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row>
    <row r="104" spans="1:57" s="19" customFormat="1" ht="1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row>
    <row r="105" spans="1:57" s="19" customFormat="1" ht="1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row>
    <row r="106" spans="1:57" s="11" customFormat="1" ht="4.5" customHeight="1">
      <c r="B106" s="19"/>
    </row>
    <row r="107" spans="1:57" s="19" customFormat="1" ht="15" customHeight="1">
      <c r="A107" s="299" t="s">
        <v>126</v>
      </c>
      <c r="B107" s="299"/>
      <c r="C107" s="299"/>
      <c r="D107" s="299"/>
      <c r="E107" s="299"/>
      <c r="F107" s="299"/>
      <c r="G107" s="299"/>
      <c r="H107" s="299"/>
      <c r="I107" s="299"/>
      <c r="J107" s="299"/>
      <c r="K107" s="299"/>
    </row>
    <row r="108" spans="1:57" s="11" customFormat="1" ht="4.5" customHeight="1" thickBot="1">
      <c r="B108" s="19"/>
    </row>
    <row r="109" spans="1:57" s="19" customFormat="1" ht="15" customHeight="1">
      <c r="C109" s="245" t="s">
        <v>127</v>
      </c>
      <c r="D109" s="246"/>
      <c r="E109" s="246"/>
      <c r="F109" s="246"/>
      <c r="G109" s="246"/>
      <c r="H109" s="246"/>
      <c r="I109" s="246"/>
      <c r="J109" s="247"/>
      <c r="K109" s="248" t="s">
        <v>128</v>
      </c>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8"/>
      <c r="AZ109" s="248"/>
      <c r="BA109" s="249"/>
    </row>
    <row r="110" spans="1:57" s="19" customFormat="1" ht="15" customHeight="1" thickBot="1">
      <c r="C110" s="230" t="s">
        <v>129</v>
      </c>
      <c r="D110" s="231"/>
      <c r="E110" s="231"/>
      <c r="F110" s="231"/>
      <c r="G110" s="231"/>
      <c r="H110" s="231"/>
      <c r="I110" s="231"/>
      <c r="J110" s="232"/>
      <c r="K110" s="250" t="s">
        <v>130</v>
      </c>
      <c r="L110" s="250"/>
      <c r="M110" s="250"/>
      <c r="N110" s="250"/>
      <c r="O110" s="250"/>
      <c r="P110" s="250"/>
      <c r="Q110" s="250"/>
      <c r="R110" s="250"/>
      <c r="S110" s="250"/>
      <c r="T110" s="250"/>
      <c r="U110" s="250"/>
      <c r="V110" s="250"/>
      <c r="W110" s="250"/>
      <c r="X110" s="250"/>
      <c r="Y110" s="250"/>
      <c r="Z110" s="250"/>
      <c r="AA110" s="250"/>
      <c r="AB110" s="250"/>
      <c r="AC110" s="250"/>
      <c r="AD110" s="250"/>
      <c r="AE110" s="250"/>
      <c r="AF110" s="250"/>
      <c r="AG110" s="250"/>
      <c r="AH110" s="250"/>
      <c r="AI110" s="250"/>
      <c r="AJ110" s="250"/>
      <c r="AK110" s="250"/>
      <c r="AL110" s="250"/>
      <c r="AM110" s="250"/>
      <c r="AN110" s="250"/>
      <c r="AO110" s="250"/>
      <c r="AP110" s="250"/>
      <c r="AQ110" s="250"/>
      <c r="AR110" s="250"/>
      <c r="AS110" s="250"/>
      <c r="AT110" s="250"/>
      <c r="AU110" s="250"/>
      <c r="AV110" s="250"/>
      <c r="AW110" s="250"/>
      <c r="AX110" s="250"/>
      <c r="AY110" s="250"/>
      <c r="AZ110" s="250"/>
      <c r="BA110" s="251"/>
    </row>
    <row r="111" spans="1:57" s="19" customFormat="1" ht="15" customHeight="1">
      <c r="C111" s="252"/>
      <c r="D111" s="253"/>
      <c r="E111" s="253"/>
      <c r="F111" s="253"/>
      <c r="G111" s="253"/>
      <c r="H111" s="253"/>
      <c r="I111" s="253"/>
      <c r="J111" s="254"/>
      <c r="K111" s="255" t="s">
        <v>131</v>
      </c>
      <c r="L111" s="226"/>
      <c r="M111" s="226"/>
      <c r="N111" s="226"/>
      <c r="O111" s="226"/>
      <c r="P111" s="226"/>
      <c r="Q111" s="226"/>
      <c r="R111" s="227"/>
      <c r="S111" s="225" t="s">
        <v>96</v>
      </c>
      <c r="T111" s="226"/>
      <c r="U111" s="226"/>
      <c r="V111" s="226"/>
      <c r="W111" s="227"/>
      <c r="X111" s="225" t="s">
        <v>11</v>
      </c>
      <c r="Y111" s="226"/>
      <c r="Z111" s="226"/>
      <c r="AA111" s="226"/>
      <c r="AB111" s="227"/>
      <c r="AC111" s="225" t="s">
        <v>132</v>
      </c>
      <c r="AD111" s="226"/>
      <c r="AE111" s="226"/>
      <c r="AF111" s="226"/>
      <c r="AG111" s="226"/>
      <c r="AH111" s="226"/>
      <c r="AI111" s="226"/>
      <c r="AJ111" s="227"/>
      <c r="AK111" s="225" t="s">
        <v>133</v>
      </c>
      <c r="AL111" s="226"/>
      <c r="AM111" s="226"/>
      <c r="AN111" s="226"/>
      <c r="AO111" s="227"/>
      <c r="AP111" s="225" t="s">
        <v>134</v>
      </c>
      <c r="AQ111" s="226"/>
      <c r="AR111" s="226"/>
      <c r="AS111" s="226"/>
      <c r="AT111" s="227"/>
      <c r="AU111" s="234" t="s">
        <v>135</v>
      </c>
      <c r="AV111" s="234"/>
      <c r="AW111" s="234"/>
      <c r="AX111" s="234"/>
      <c r="AY111" s="234"/>
      <c r="AZ111" s="234"/>
      <c r="BA111" s="235"/>
    </row>
    <row r="112" spans="1:57" s="19" customFormat="1" ht="15" customHeight="1">
      <c r="C112" s="236" t="s">
        <v>136</v>
      </c>
      <c r="D112" s="237"/>
      <c r="E112" s="237"/>
      <c r="F112" s="237"/>
      <c r="G112" s="237"/>
      <c r="H112" s="237"/>
      <c r="I112" s="237"/>
      <c r="J112" s="238"/>
      <c r="K112" s="239" t="s">
        <v>137</v>
      </c>
      <c r="L112" s="240"/>
      <c r="M112" s="240"/>
      <c r="N112" s="240"/>
      <c r="O112" s="240"/>
      <c r="P112" s="240"/>
      <c r="Q112" s="240"/>
      <c r="R112" s="241"/>
      <c r="S112" s="242" t="s">
        <v>138</v>
      </c>
      <c r="T112" s="240"/>
      <c r="U112" s="240"/>
      <c r="V112" s="240"/>
      <c r="W112" s="241"/>
      <c r="X112" s="242" t="s">
        <v>139</v>
      </c>
      <c r="Y112" s="240"/>
      <c r="Z112" s="240"/>
      <c r="AA112" s="240"/>
      <c r="AB112" s="241"/>
      <c r="AC112" s="242" t="s">
        <v>140</v>
      </c>
      <c r="AD112" s="240"/>
      <c r="AE112" s="240"/>
      <c r="AF112" s="240"/>
      <c r="AG112" s="240"/>
      <c r="AH112" s="240"/>
      <c r="AI112" s="240"/>
      <c r="AJ112" s="241"/>
      <c r="AK112" s="242" t="s">
        <v>141</v>
      </c>
      <c r="AL112" s="240"/>
      <c r="AM112" s="240"/>
      <c r="AN112" s="240"/>
      <c r="AO112" s="241"/>
      <c r="AP112" s="242" t="s">
        <v>141</v>
      </c>
      <c r="AQ112" s="240"/>
      <c r="AR112" s="240"/>
      <c r="AS112" s="240"/>
      <c r="AT112" s="241"/>
      <c r="AU112" s="243" t="s">
        <v>142</v>
      </c>
      <c r="AV112" s="240"/>
      <c r="AW112" s="240"/>
      <c r="AX112" s="240"/>
      <c r="AY112" s="240"/>
      <c r="AZ112" s="240"/>
      <c r="BA112" s="244"/>
    </row>
    <row r="113" spans="1:53" s="19" customFormat="1" ht="15" customHeight="1" thickBot="1">
      <c r="C113" s="230" t="s">
        <v>143</v>
      </c>
      <c r="D113" s="231"/>
      <c r="E113" s="231"/>
      <c r="F113" s="231"/>
      <c r="G113" s="231"/>
      <c r="H113" s="231"/>
      <c r="I113" s="231"/>
      <c r="J113" s="232"/>
      <c r="K113" s="233" t="s">
        <v>144</v>
      </c>
      <c r="L113" s="223"/>
      <c r="M113" s="223"/>
      <c r="N113" s="223"/>
      <c r="O113" s="223"/>
      <c r="P113" s="223"/>
      <c r="Q113" s="223"/>
      <c r="R113" s="224"/>
      <c r="S113" s="222" t="s">
        <v>145</v>
      </c>
      <c r="T113" s="223"/>
      <c r="U113" s="223"/>
      <c r="V113" s="223"/>
      <c r="W113" s="224"/>
      <c r="X113" s="222" t="s">
        <v>146</v>
      </c>
      <c r="Y113" s="223"/>
      <c r="Z113" s="223"/>
      <c r="AA113" s="223"/>
      <c r="AB113" s="224"/>
      <c r="AC113" s="222" t="s">
        <v>147</v>
      </c>
      <c r="AD113" s="223"/>
      <c r="AE113" s="223"/>
      <c r="AF113" s="223"/>
      <c r="AG113" s="223"/>
      <c r="AH113" s="223"/>
      <c r="AI113" s="223"/>
      <c r="AJ113" s="224"/>
      <c r="AK113" s="222" t="s">
        <v>148</v>
      </c>
      <c r="AL113" s="223"/>
      <c r="AM113" s="223"/>
      <c r="AN113" s="223"/>
      <c r="AO113" s="224"/>
      <c r="AP113" s="222" t="s">
        <v>148</v>
      </c>
      <c r="AQ113" s="223"/>
      <c r="AR113" s="223"/>
      <c r="AS113" s="223"/>
      <c r="AT113" s="224"/>
      <c r="AU113" s="228" t="s">
        <v>149</v>
      </c>
      <c r="AV113" s="223"/>
      <c r="AW113" s="223"/>
      <c r="AX113" s="223"/>
      <c r="AY113" s="223"/>
      <c r="AZ113" s="223"/>
      <c r="BA113" s="229"/>
    </row>
    <row r="114" spans="1:53" s="11" customFormat="1" ht="15.75" customHeight="1">
      <c r="B114" s="19"/>
    </row>
    <row r="115" spans="1:53">
      <c r="A115" s="139" t="s">
        <v>150</v>
      </c>
      <c r="B115" s="139"/>
      <c r="C115" s="139"/>
      <c r="D115" s="139"/>
      <c r="E115" s="139"/>
    </row>
    <row r="117" spans="1:53">
      <c r="A117" s="3"/>
      <c r="B117" s="99" t="s">
        <v>151</v>
      </c>
      <c r="C117" s="99"/>
      <c r="D117" s="99"/>
      <c r="E117" s="99"/>
      <c r="F117" s="99"/>
      <c r="G117" s="181" t="s">
        <v>146</v>
      </c>
      <c r="H117" s="181"/>
      <c r="I117" s="181"/>
      <c r="J117" s="181"/>
      <c r="K117" s="181"/>
      <c r="L117" s="181"/>
      <c r="M117" s="181"/>
      <c r="N117" s="99" t="s">
        <v>152</v>
      </c>
      <c r="O117" s="99"/>
      <c r="P117" s="99"/>
      <c r="Q117" s="99"/>
      <c r="R117" s="181" t="s">
        <v>153</v>
      </c>
      <c r="S117" s="181"/>
      <c r="T117" s="181"/>
      <c r="U117" s="181"/>
      <c r="V117" s="181"/>
      <c r="W117" s="181"/>
      <c r="X117" s="181"/>
    </row>
    <row r="118" spans="1:53">
      <c r="A118" s="3"/>
      <c r="B118" s="2"/>
      <c r="C118" s="99" t="s">
        <v>154</v>
      </c>
      <c r="D118" s="99"/>
      <c r="E118" s="99"/>
      <c r="F118" s="99"/>
      <c r="G118" s="181" t="s">
        <v>139</v>
      </c>
      <c r="H118" s="181"/>
      <c r="I118" s="181"/>
      <c r="J118" s="181"/>
      <c r="K118" s="181"/>
      <c r="L118" s="181"/>
      <c r="M118" s="181"/>
      <c r="N118" s="99" t="s">
        <v>152</v>
      </c>
      <c r="O118" s="99"/>
      <c r="P118" s="99"/>
      <c r="Q118" s="99"/>
      <c r="R118" s="181" t="s">
        <v>148</v>
      </c>
      <c r="S118" s="181"/>
      <c r="T118" s="181"/>
      <c r="U118" s="181"/>
      <c r="V118" s="181"/>
      <c r="W118" s="181"/>
      <c r="X118" s="181"/>
    </row>
    <row r="119" spans="1:53" s="11" customFormat="1" ht="15.75" customHeight="1">
      <c r="A119" s="86"/>
      <c r="B119" s="80"/>
      <c r="C119" s="86"/>
      <c r="D119" s="86"/>
      <c r="E119" s="86"/>
      <c r="F119" s="86"/>
      <c r="G119" s="86"/>
      <c r="H119" s="86"/>
      <c r="I119" s="86"/>
      <c r="J119" s="86"/>
      <c r="K119" s="86"/>
      <c r="L119" s="86"/>
      <c r="M119" s="86"/>
      <c r="N119" s="86"/>
      <c r="O119" s="86"/>
      <c r="P119" s="86"/>
      <c r="Q119" s="86"/>
      <c r="R119" s="86"/>
      <c r="S119" s="86"/>
      <c r="T119" s="86"/>
      <c r="U119" s="86"/>
      <c r="V119" s="86"/>
      <c r="W119" s="86"/>
      <c r="X119" s="86"/>
    </row>
    <row r="120" spans="1:53" s="19" customFormat="1" ht="15" customHeight="1" thickBot="1">
      <c r="A120" s="260" t="s">
        <v>155</v>
      </c>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80"/>
    </row>
    <row r="121" spans="1:53" ht="19.5" thickBot="1">
      <c r="A121" s="3"/>
      <c r="B121" s="131" t="s">
        <v>156</v>
      </c>
      <c r="C121" s="132"/>
      <c r="D121" s="132"/>
      <c r="E121" s="261"/>
      <c r="F121" s="262">
        <v>45716</v>
      </c>
      <c r="G121" s="262"/>
      <c r="H121" s="262"/>
      <c r="I121" s="262"/>
      <c r="J121" s="262"/>
      <c r="K121" s="262"/>
      <c r="L121" s="263"/>
      <c r="M121" s="3"/>
      <c r="N121" s="3"/>
      <c r="O121" s="3"/>
      <c r="P121" s="3"/>
      <c r="Q121" s="3"/>
      <c r="R121" s="3"/>
      <c r="S121" s="3"/>
      <c r="T121" s="3"/>
      <c r="U121" s="3"/>
      <c r="V121" s="3"/>
      <c r="W121" s="3"/>
      <c r="X121" s="3"/>
    </row>
    <row r="122" spans="1:53" ht="19.5" thickBot="1">
      <c r="A122" s="3"/>
      <c r="B122" s="131" t="s">
        <v>157</v>
      </c>
      <c r="C122" s="132"/>
      <c r="D122" s="132"/>
      <c r="E122" s="261"/>
      <c r="F122" s="264" t="s">
        <v>158</v>
      </c>
      <c r="G122" s="265"/>
      <c r="H122" s="265"/>
      <c r="I122" s="265"/>
      <c r="J122" s="265"/>
      <c r="K122" s="265"/>
      <c r="L122" s="266"/>
      <c r="M122" s="131" t="s">
        <v>159</v>
      </c>
      <c r="N122" s="132"/>
      <c r="O122" s="132"/>
      <c r="P122" s="261"/>
      <c r="Q122" s="264" t="s">
        <v>139</v>
      </c>
      <c r="R122" s="265"/>
      <c r="S122" s="265"/>
      <c r="T122" s="265"/>
      <c r="U122" s="265"/>
      <c r="V122" s="265"/>
      <c r="W122" s="266"/>
      <c r="X122" s="3"/>
    </row>
    <row r="123" spans="1:53" ht="19.5" thickBot="1">
      <c r="A123" s="3"/>
      <c r="B123" s="131" t="s">
        <v>160</v>
      </c>
      <c r="C123" s="132"/>
      <c r="D123" s="132"/>
      <c r="E123" s="261"/>
      <c r="F123" s="264" t="s">
        <v>161</v>
      </c>
      <c r="G123" s="265"/>
      <c r="H123" s="265"/>
      <c r="I123" s="265"/>
      <c r="J123" s="265"/>
      <c r="K123" s="265"/>
      <c r="L123" s="266"/>
      <c r="M123" s="131" t="s">
        <v>162</v>
      </c>
      <c r="N123" s="132"/>
      <c r="O123" s="132"/>
      <c r="P123" s="261"/>
      <c r="Q123" s="264" t="s">
        <v>163</v>
      </c>
      <c r="R123" s="265"/>
      <c r="S123" s="265"/>
      <c r="T123" s="265"/>
      <c r="U123" s="265"/>
      <c r="V123" s="265"/>
      <c r="W123" s="266"/>
      <c r="X123" s="3"/>
    </row>
    <row r="124" spans="1:53">
      <c r="A124" s="3"/>
      <c r="B124" s="2"/>
      <c r="C124" s="3"/>
      <c r="D124" s="3"/>
      <c r="E124" s="3"/>
      <c r="F124" s="3"/>
      <c r="G124" s="3"/>
      <c r="H124" s="3"/>
      <c r="I124" s="3"/>
      <c r="J124" s="3"/>
      <c r="K124" s="3"/>
      <c r="L124" s="3"/>
      <c r="M124" s="3"/>
      <c r="N124" s="3"/>
      <c r="O124" s="3"/>
      <c r="P124" s="3"/>
      <c r="Q124" s="3"/>
      <c r="R124" s="3"/>
      <c r="S124" s="3"/>
      <c r="T124" s="3"/>
      <c r="U124" s="3"/>
      <c r="V124" s="3"/>
      <c r="W124" s="3"/>
      <c r="X124" s="3"/>
    </row>
    <row r="125" spans="1:53" s="19" customFormat="1" ht="15" customHeight="1" thickBot="1">
      <c r="A125" s="260" t="s">
        <v>164</v>
      </c>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80"/>
    </row>
    <row r="126" spans="1:53" ht="19.5" thickBot="1">
      <c r="A126" s="3"/>
      <c r="B126" s="131" t="s">
        <v>156</v>
      </c>
      <c r="C126" s="132"/>
      <c r="D126" s="132"/>
      <c r="E126" s="261"/>
      <c r="F126" s="267">
        <f>MAX('&lt;見本&gt;入力シート'!M52:T61)</f>
        <v>46054</v>
      </c>
      <c r="G126" s="267"/>
      <c r="H126" s="267"/>
      <c r="I126" s="267"/>
      <c r="J126" s="267"/>
      <c r="K126" s="267"/>
      <c r="L126" s="268"/>
      <c r="M126" s="3"/>
      <c r="N126" s="3"/>
      <c r="O126" s="3"/>
      <c r="P126" s="3"/>
      <c r="Q126" s="3"/>
      <c r="R126" s="3"/>
      <c r="S126" s="3"/>
      <c r="T126" s="3"/>
      <c r="U126" s="3"/>
      <c r="V126" s="3"/>
      <c r="W126" s="3"/>
      <c r="X126" s="3"/>
    </row>
    <row r="127" spans="1:53" ht="19.5" thickBot="1">
      <c r="A127" s="3"/>
      <c r="B127" s="131" t="s">
        <v>157</v>
      </c>
      <c r="C127" s="132"/>
      <c r="D127" s="132"/>
      <c r="E127" s="261"/>
      <c r="F127" s="264" t="s">
        <v>158</v>
      </c>
      <c r="G127" s="265"/>
      <c r="H127" s="265"/>
      <c r="I127" s="265"/>
      <c r="J127" s="265"/>
      <c r="K127" s="265"/>
      <c r="L127" s="266"/>
      <c r="M127" s="131" t="s">
        <v>159</v>
      </c>
      <c r="N127" s="132"/>
      <c r="O127" s="132"/>
      <c r="P127" s="261"/>
      <c r="Q127" s="264" t="s">
        <v>139</v>
      </c>
      <c r="R127" s="265"/>
      <c r="S127" s="265"/>
      <c r="T127" s="265"/>
      <c r="U127" s="265"/>
      <c r="V127" s="265"/>
      <c r="W127" s="266"/>
      <c r="X127" s="3"/>
    </row>
    <row r="128" spans="1:53" ht="19.5" thickBot="1">
      <c r="A128" s="3"/>
      <c r="B128" s="131" t="s">
        <v>160</v>
      </c>
      <c r="C128" s="132"/>
      <c r="D128" s="132"/>
      <c r="E128" s="261"/>
      <c r="F128" s="264" t="s">
        <v>161</v>
      </c>
      <c r="G128" s="265"/>
      <c r="H128" s="265"/>
      <c r="I128" s="265"/>
      <c r="J128" s="265"/>
      <c r="K128" s="265"/>
      <c r="L128" s="266"/>
      <c r="M128" s="131" t="s">
        <v>162</v>
      </c>
      <c r="N128" s="132"/>
      <c r="O128" s="132"/>
      <c r="P128" s="261"/>
      <c r="Q128" s="264" t="s">
        <v>163</v>
      </c>
      <c r="R128" s="265"/>
      <c r="S128" s="265"/>
      <c r="T128" s="265"/>
      <c r="U128" s="265"/>
      <c r="V128" s="265"/>
      <c r="W128" s="266"/>
      <c r="X128" s="3"/>
    </row>
  </sheetData>
  <sheetProtection sheet="1" objects="1" scenarios="1"/>
  <mergeCells count="565">
    <mergeCell ref="BM23:BO23"/>
    <mergeCell ref="BM22:BO22"/>
    <mergeCell ref="AC22:AK23"/>
    <mergeCell ref="T22:AB23"/>
    <mergeCell ref="K22:S23"/>
    <mergeCell ref="B98:AL98"/>
    <mergeCell ref="A107:K107"/>
    <mergeCell ref="B78:H78"/>
    <mergeCell ref="B36:I36"/>
    <mergeCell ref="O92:Q92"/>
    <mergeCell ref="R92:T92"/>
    <mergeCell ref="U92:X92"/>
    <mergeCell ref="Y92:AB92"/>
    <mergeCell ref="AC92:AF92"/>
    <mergeCell ref="AG92:AJ92"/>
    <mergeCell ref="AK92:AN92"/>
    <mergeCell ref="U94:X94"/>
    <mergeCell ref="B100:K100"/>
    <mergeCell ref="L100:AZ100"/>
    <mergeCell ref="D93:N93"/>
    <mergeCell ref="O93:Q93"/>
    <mergeCell ref="R93:T93"/>
    <mergeCell ref="U93:X93"/>
    <mergeCell ref="Y93:AB93"/>
    <mergeCell ref="F123:L123"/>
    <mergeCell ref="M123:P123"/>
    <mergeCell ref="Q123:W123"/>
    <mergeCell ref="B1:AX1"/>
    <mergeCell ref="N18:R18"/>
    <mergeCell ref="T18:X18"/>
    <mergeCell ref="Y18:AA18"/>
    <mergeCell ref="BM18:BO18"/>
    <mergeCell ref="BR18:BW18"/>
    <mergeCell ref="BM19:BO19"/>
    <mergeCell ref="BR19:BT19"/>
    <mergeCell ref="B20:J21"/>
    <mergeCell ref="K20:S21"/>
    <mergeCell ref="T20:AB21"/>
    <mergeCell ref="AC20:AK21"/>
    <mergeCell ref="BM20:BO20"/>
    <mergeCell ref="BR20:BT20"/>
    <mergeCell ref="BM21:BO21"/>
    <mergeCell ref="AU15:AW15"/>
    <mergeCell ref="AX15:BB15"/>
    <mergeCell ref="BC15:BF15"/>
    <mergeCell ref="Y14:AH14"/>
    <mergeCell ref="AI14:AJ14"/>
    <mergeCell ref="B12:S12"/>
    <mergeCell ref="A120:W120"/>
    <mergeCell ref="B121:E121"/>
    <mergeCell ref="F121:L121"/>
    <mergeCell ref="AW80:BD80"/>
    <mergeCell ref="U80:X80"/>
    <mergeCell ref="O80:T80"/>
    <mergeCell ref="U90:X90"/>
    <mergeCell ref="O90:T90"/>
    <mergeCell ref="B128:E128"/>
    <mergeCell ref="F128:L128"/>
    <mergeCell ref="M128:P128"/>
    <mergeCell ref="Q128:W128"/>
    <mergeCell ref="A125:W125"/>
    <mergeCell ref="B126:E126"/>
    <mergeCell ref="F126:L126"/>
    <mergeCell ref="B127:E127"/>
    <mergeCell ref="F127:L127"/>
    <mergeCell ref="M127:P127"/>
    <mergeCell ref="Q127:W127"/>
    <mergeCell ref="B122:E122"/>
    <mergeCell ref="F122:L122"/>
    <mergeCell ref="M122:P122"/>
    <mergeCell ref="Q122:W122"/>
    <mergeCell ref="B123:E123"/>
    <mergeCell ref="AU111:BA111"/>
    <mergeCell ref="C112:J112"/>
    <mergeCell ref="AO95:AR95"/>
    <mergeCell ref="AS95:AV95"/>
    <mergeCell ref="K112:R112"/>
    <mergeCell ref="S112:W112"/>
    <mergeCell ref="X112:AB112"/>
    <mergeCell ref="AC112:AJ112"/>
    <mergeCell ref="AK112:AO112"/>
    <mergeCell ref="AP112:AT112"/>
    <mergeCell ref="AU112:BA112"/>
    <mergeCell ref="C109:J109"/>
    <mergeCell ref="K109:BA109"/>
    <mergeCell ref="C110:J110"/>
    <mergeCell ref="K110:BA110"/>
    <mergeCell ref="C111:J111"/>
    <mergeCell ref="K111:R111"/>
    <mergeCell ref="S111:W111"/>
    <mergeCell ref="X111:AB111"/>
    <mergeCell ref="AC111:AJ111"/>
    <mergeCell ref="AK111:AO111"/>
    <mergeCell ref="B101:K101"/>
    <mergeCell ref="L101:AZ101"/>
    <mergeCell ref="AW95:AZ95"/>
    <mergeCell ref="AU113:BA113"/>
    <mergeCell ref="A115:E115"/>
    <mergeCell ref="B117:F117"/>
    <mergeCell ref="G117:M117"/>
    <mergeCell ref="N117:Q117"/>
    <mergeCell ref="R117:X117"/>
    <mergeCell ref="C113:J113"/>
    <mergeCell ref="K113:R113"/>
    <mergeCell ref="S113:W113"/>
    <mergeCell ref="X113:AB113"/>
    <mergeCell ref="AC113:AJ113"/>
    <mergeCell ref="AK113:AO113"/>
    <mergeCell ref="C118:F118"/>
    <mergeCell ref="G118:M118"/>
    <mergeCell ref="N118:Q118"/>
    <mergeCell ref="R118:X118"/>
    <mergeCell ref="AP113:AT113"/>
    <mergeCell ref="AP111:AT111"/>
    <mergeCell ref="AC95:AF95"/>
    <mergeCell ref="AG95:AJ95"/>
    <mergeCell ref="AK95:AN95"/>
    <mergeCell ref="B95:C95"/>
    <mergeCell ref="D95:N95"/>
    <mergeCell ref="O95:Q95"/>
    <mergeCell ref="R95:T95"/>
    <mergeCell ref="U95:X95"/>
    <mergeCell ref="Y95:AB95"/>
    <mergeCell ref="AW93:AZ93"/>
    <mergeCell ref="AO92:AR92"/>
    <mergeCell ref="AS92:AV92"/>
    <mergeCell ref="AW92:AZ92"/>
    <mergeCell ref="AW94:AZ94"/>
    <mergeCell ref="AO94:AR94"/>
    <mergeCell ref="AG93:AJ93"/>
    <mergeCell ref="AK93:AN93"/>
    <mergeCell ref="AO93:AR93"/>
    <mergeCell ref="C89:M89"/>
    <mergeCell ref="B91:C91"/>
    <mergeCell ref="D91:N91"/>
    <mergeCell ref="O91:Q91"/>
    <mergeCell ref="R91:T91"/>
    <mergeCell ref="U91:X91"/>
    <mergeCell ref="AS94:AV94"/>
    <mergeCell ref="B94:C94"/>
    <mergeCell ref="D94:N94"/>
    <mergeCell ref="O94:Q94"/>
    <mergeCell ref="R94:T94"/>
    <mergeCell ref="Y91:AB91"/>
    <mergeCell ref="AC91:AF91"/>
    <mergeCell ref="B92:C92"/>
    <mergeCell ref="D92:N92"/>
    <mergeCell ref="B93:C93"/>
    <mergeCell ref="Y94:AB94"/>
    <mergeCell ref="AC94:AF94"/>
    <mergeCell ref="AG94:AJ94"/>
    <mergeCell ref="AK94:AN94"/>
    <mergeCell ref="AS93:AV93"/>
    <mergeCell ref="AC93:AF93"/>
    <mergeCell ref="BH87:BI87"/>
    <mergeCell ref="AG87:AJ87"/>
    <mergeCell ref="AK87:AN87"/>
    <mergeCell ref="AO87:AR87"/>
    <mergeCell ref="AS87:AV87"/>
    <mergeCell ref="AW87:AZ87"/>
    <mergeCell ref="AW91:AZ91"/>
    <mergeCell ref="AG91:AJ91"/>
    <mergeCell ref="AK91:AN91"/>
    <mergeCell ref="AO91:AR91"/>
    <mergeCell ref="AS91:AV91"/>
    <mergeCell ref="BA87:BD87"/>
    <mergeCell ref="AS85:AV85"/>
    <mergeCell ref="AW85:AZ85"/>
    <mergeCell ref="AS86:AV86"/>
    <mergeCell ref="AW86:AZ86"/>
    <mergeCell ref="BA86:BD86"/>
    <mergeCell ref="B87:C87"/>
    <mergeCell ref="D87:N87"/>
    <mergeCell ref="O87:Q87"/>
    <mergeCell ref="R87:T87"/>
    <mergeCell ref="U87:X87"/>
    <mergeCell ref="Y87:AB87"/>
    <mergeCell ref="B86:C86"/>
    <mergeCell ref="D86:N86"/>
    <mergeCell ref="O86:Q86"/>
    <mergeCell ref="R86:T86"/>
    <mergeCell ref="U86:X86"/>
    <mergeCell ref="Y86:AB86"/>
    <mergeCell ref="AC86:AF86"/>
    <mergeCell ref="AG86:AJ86"/>
    <mergeCell ref="AK86:AN86"/>
    <mergeCell ref="AO86:AR86"/>
    <mergeCell ref="AC87:AF87"/>
    <mergeCell ref="AO84:AR84"/>
    <mergeCell ref="AS84:AV84"/>
    <mergeCell ref="AW84:AZ84"/>
    <mergeCell ref="BA84:BD84"/>
    <mergeCell ref="B85:C85"/>
    <mergeCell ref="D85:N85"/>
    <mergeCell ref="O85:Q85"/>
    <mergeCell ref="R85:T85"/>
    <mergeCell ref="U85:X85"/>
    <mergeCell ref="Y85:AB85"/>
    <mergeCell ref="B84:C84"/>
    <mergeCell ref="D84:N84"/>
    <mergeCell ref="O84:Q84"/>
    <mergeCell ref="R84:T84"/>
    <mergeCell ref="U84:X84"/>
    <mergeCell ref="Y84:AB84"/>
    <mergeCell ref="AC84:AF84"/>
    <mergeCell ref="AG84:AJ84"/>
    <mergeCell ref="AK84:AN84"/>
    <mergeCell ref="BA85:BD85"/>
    <mergeCell ref="AC85:AF85"/>
    <mergeCell ref="AG85:AJ85"/>
    <mergeCell ref="AK85:AN85"/>
    <mergeCell ref="AO85:AR85"/>
    <mergeCell ref="AW82:AZ82"/>
    <mergeCell ref="BA82:BD82"/>
    <mergeCell ref="B83:C83"/>
    <mergeCell ref="D83:N83"/>
    <mergeCell ref="O83:Q83"/>
    <mergeCell ref="R83:T83"/>
    <mergeCell ref="U83:X83"/>
    <mergeCell ref="Y83:AB83"/>
    <mergeCell ref="BA83:BD83"/>
    <mergeCell ref="AC83:AF83"/>
    <mergeCell ref="AG83:AJ83"/>
    <mergeCell ref="AK83:AN83"/>
    <mergeCell ref="AO83:AR83"/>
    <mergeCell ref="AS83:AV83"/>
    <mergeCell ref="AW83:AZ83"/>
    <mergeCell ref="BA81:BD81"/>
    <mergeCell ref="B82:C82"/>
    <mergeCell ref="D82:N82"/>
    <mergeCell ref="O82:Q82"/>
    <mergeCell ref="R82:T82"/>
    <mergeCell ref="U82:X82"/>
    <mergeCell ref="Y82:AB82"/>
    <mergeCell ref="AC82:AF82"/>
    <mergeCell ref="AG82:AJ82"/>
    <mergeCell ref="AK82:AN82"/>
    <mergeCell ref="AC81:AF81"/>
    <mergeCell ref="AG81:AJ81"/>
    <mergeCell ref="AK81:AN81"/>
    <mergeCell ref="AO81:AR81"/>
    <mergeCell ref="AS81:AV81"/>
    <mergeCell ref="AW81:AZ81"/>
    <mergeCell ref="B81:C81"/>
    <mergeCell ref="D81:N81"/>
    <mergeCell ref="O81:Q81"/>
    <mergeCell ref="R81:T81"/>
    <mergeCell ref="U81:X81"/>
    <mergeCell ref="Y81:AB81"/>
    <mergeCell ref="AO82:AR82"/>
    <mergeCell ref="AS82:AV82"/>
    <mergeCell ref="N78:R78"/>
    <mergeCell ref="S78:X78"/>
    <mergeCell ref="C79:M79"/>
    <mergeCell ref="B73:C73"/>
    <mergeCell ref="D73:L73"/>
    <mergeCell ref="M73:Q73"/>
    <mergeCell ref="R73:AP73"/>
    <mergeCell ref="B74:C74"/>
    <mergeCell ref="D74:L74"/>
    <mergeCell ref="M74:Q74"/>
    <mergeCell ref="R74:AP74"/>
    <mergeCell ref="B71:C71"/>
    <mergeCell ref="D71:L71"/>
    <mergeCell ref="M71:Q71"/>
    <mergeCell ref="R71:AP71"/>
    <mergeCell ref="B72:C72"/>
    <mergeCell ref="D72:L72"/>
    <mergeCell ref="M72:Q72"/>
    <mergeCell ref="R72:AP72"/>
    <mergeCell ref="B69:C69"/>
    <mergeCell ref="D69:L69"/>
    <mergeCell ref="M69:Q69"/>
    <mergeCell ref="R69:AP69"/>
    <mergeCell ref="B70:C70"/>
    <mergeCell ref="D70:L70"/>
    <mergeCell ref="M70:Q70"/>
    <mergeCell ref="R70:AP70"/>
    <mergeCell ref="B67:C67"/>
    <mergeCell ref="D67:L67"/>
    <mergeCell ref="M67:Q67"/>
    <mergeCell ref="R67:AP67"/>
    <mergeCell ref="B68:C68"/>
    <mergeCell ref="D68:L68"/>
    <mergeCell ref="M68:Q68"/>
    <mergeCell ref="R68:AP68"/>
    <mergeCell ref="B65:C65"/>
    <mergeCell ref="D65:L65"/>
    <mergeCell ref="M65:Q65"/>
    <mergeCell ref="R65:AP65"/>
    <mergeCell ref="B66:C66"/>
    <mergeCell ref="D66:L66"/>
    <mergeCell ref="M66:Q66"/>
    <mergeCell ref="R66:AP66"/>
    <mergeCell ref="AJ61:AQ61"/>
    <mergeCell ref="AW61:AX61"/>
    <mergeCell ref="B64:C64"/>
    <mergeCell ref="D64:L64"/>
    <mergeCell ref="M64:Q64"/>
    <mergeCell ref="R64:AP64"/>
    <mergeCell ref="AE60:AI60"/>
    <mergeCell ref="AJ60:AQ60"/>
    <mergeCell ref="AW60:AX60"/>
    <mergeCell ref="B61:C61"/>
    <mergeCell ref="D61:H61"/>
    <mergeCell ref="I61:L61"/>
    <mergeCell ref="M61:T61"/>
    <mergeCell ref="U61:Y61"/>
    <mergeCell ref="Z61:AD61"/>
    <mergeCell ref="AE61:AI61"/>
    <mergeCell ref="B60:C60"/>
    <mergeCell ref="D60:H60"/>
    <mergeCell ref="I60:L60"/>
    <mergeCell ref="M60:T60"/>
    <mergeCell ref="U60:Y60"/>
    <mergeCell ref="Z60:AD60"/>
    <mergeCell ref="B59:C59"/>
    <mergeCell ref="D59:H59"/>
    <mergeCell ref="I59:L59"/>
    <mergeCell ref="M59:T59"/>
    <mergeCell ref="U59:Y59"/>
    <mergeCell ref="Z59:AD59"/>
    <mergeCell ref="AE59:AI59"/>
    <mergeCell ref="AJ59:AQ59"/>
    <mergeCell ref="AW59:AX59"/>
    <mergeCell ref="B58:C58"/>
    <mergeCell ref="D58:H58"/>
    <mergeCell ref="I58:L58"/>
    <mergeCell ref="M58:T58"/>
    <mergeCell ref="U58:Y58"/>
    <mergeCell ref="Z58:AD58"/>
    <mergeCell ref="AE58:AI58"/>
    <mergeCell ref="AJ58:AQ58"/>
    <mergeCell ref="AW58:AX58"/>
    <mergeCell ref="AE56:AI56"/>
    <mergeCell ref="AJ56:AQ56"/>
    <mergeCell ref="AW56:AX56"/>
    <mergeCell ref="B57:C57"/>
    <mergeCell ref="D57:H57"/>
    <mergeCell ref="I57:L57"/>
    <mergeCell ref="M57:T57"/>
    <mergeCell ref="U57:Y57"/>
    <mergeCell ref="Z57:AD57"/>
    <mergeCell ref="AE57:AI57"/>
    <mergeCell ref="B56:C56"/>
    <mergeCell ref="D56:H56"/>
    <mergeCell ref="I56:L56"/>
    <mergeCell ref="M56:T56"/>
    <mergeCell ref="U56:Y56"/>
    <mergeCell ref="Z56:AD56"/>
    <mergeCell ref="AJ57:AQ57"/>
    <mergeCell ref="AW57:AX57"/>
    <mergeCell ref="B55:C55"/>
    <mergeCell ref="D55:H55"/>
    <mergeCell ref="I55:L55"/>
    <mergeCell ref="M55:T55"/>
    <mergeCell ref="U55:Y55"/>
    <mergeCell ref="Z55:AD55"/>
    <mergeCell ref="AE55:AI55"/>
    <mergeCell ref="AJ55:AQ55"/>
    <mergeCell ref="AW55:AX55"/>
    <mergeCell ref="B54:C54"/>
    <mergeCell ref="D54:H54"/>
    <mergeCell ref="I54:L54"/>
    <mergeCell ref="M54:T54"/>
    <mergeCell ref="U54:Y54"/>
    <mergeCell ref="Z54:AD54"/>
    <mergeCell ref="AE54:AI54"/>
    <mergeCell ref="AJ54:AQ54"/>
    <mergeCell ref="AW54:AX54"/>
    <mergeCell ref="B53:C53"/>
    <mergeCell ref="D53:H53"/>
    <mergeCell ref="I53:L53"/>
    <mergeCell ref="M53:T53"/>
    <mergeCell ref="U53:Y53"/>
    <mergeCell ref="Z53:AD53"/>
    <mergeCell ref="AE53:AI53"/>
    <mergeCell ref="AJ53:AQ53"/>
    <mergeCell ref="AW53:AX53"/>
    <mergeCell ref="AW51:AX51"/>
    <mergeCell ref="B52:C52"/>
    <mergeCell ref="D52:H52"/>
    <mergeCell ref="I52:L52"/>
    <mergeCell ref="M52:T52"/>
    <mergeCell ref="U52:Y52"/>
    <mergeCell ref="Z52:AD52"/>
    <mergeCell ref="AE52:AI52"/>
    <mergeCell ref="AJ52:AQ52"/>
    <mergeCell ref="AW52:AX52"/>
    <mergeCell ref="B51:C51"/>
    <mergeCell ref="D51:H51"/>
    <mergeCell ref="I51:L51"/>
    <mergeCell ref="M51:T51"/>
    <mergeCell ref="U51:Y51"/>
    <mergeCell ref="Z51:AD51"/>
    <mergeCell ref="AE51:AI51"/>
    <mergeCell ref="AJ51:AQ51"/>
    <mergeCell ref="C50:Y50"/>
    <mergeCell ref="BB47:BF47"/>
    <mergeCell ref="B48:C48"/>
    <mergeCell ref="D48:L48"/>
    <mergeCell ref="M48:T48"/>
    <mergeCell ref="U48:AB48"/>
    <mergeCell ref="AC48:AG48"/>
    <mergeCell ref="AH48:AL48"/>
    <mergeCell ref="AM48:AQ48"/>
    <mergeCell ref="AR48:AV48"/>
    <mergeCell ref="AW48:BA48"/>
    <mergeCell ref="BB48:BF48"/>
    <mergeCell ref="B47:C47"/>
    <mergeCell ref="D47:L47"/>
    <mergeCell ref="M47:T47"/>
    <mergeCell ref="U47:AB47"/>
    <mergeCell ref="AC47:AG47"/>
    <mergeCell ref="AH47:AL47"/>
    <mergeCell ref="AM47:AQ47"/>
    <mergeCell ref="AR47:AV47"/>
    <mergeCell ref="AW47:BA47"/>
    <mergeCell ref="BB45:BF45"/>
    <mergeCell ref="B46:C46"/>
    <mergeCell ref="D46:L46"/>
    <mergeCell ref="M46:T46"/>
    <mergeCell ref="U46:AB46"/>
    <mergeCell ref="AC46:AG46"/>
    <mergeCell ref="AH46:AL46"/>
    <mergeCell ref="AM46:AQ46"/>
    <mergeCell ref="AR46:AV46"/>
    <mergeCell ref="AW46:BA46"/>
    <mergeCell ref="BB46:BF46"/>
    <mergeCell ref="B45:C45"/>
    <mergeCell ref="D45:L45"/>
    <mergeCell ref="M45:T45"/>
    <mergeCell ref="U45:AB45"/>
    <mergeCell ref="AC45:AG45"/>
    <mergeCell ref="AH45:AL45"/>
    <mergeCell ref="AM45:AQ45"/>
    <mergeCell ref="AR45:AV45"/>
    <mergeCell ref="AW45:BA45"/>
    <mergeCell ref="BB43:BF43"/>
    <mergeCell ref="B44:C44"/>
    <mergeCell ref="D44:L44"/>
    <mergeCell ref="M44:T44"/>
    <mergeCell ref="U44:AB44"/>
    <mergeCell ref="AC44:AG44"/>
    <mergeCell ref="AH44:AL44"/>
    <mergeCell ref="AM44:AQ44"/>
    <mergeCell ref="AR44:AV44"/>
    <mergeCell ref="AW44:BA44"/>
    <mergeCell ref="BB44:BF44"/>
    <mergeCell ref="B43:C43"/>
    <mergeCell ref="D43:L43"/>
    <mergeCell ref="M43:T43"/>
    <mergeCell ref="U43:AB43"/>
    <mergeCell ref="AC43:AG43"/>
    <mergeCell ref="AH43:AL43"/>
    <mergeCell ref="AM43:AQ43"/>
    <mergeCell ref="AR43:AV43"/>
    <mergeCell ref="AW43:BA43"/>
    <mergeCell ref="AM40:AQ40"/>
    <mergeCell ref="AR40:AV40"/>
    <mergeCell ref="AW40:BA40"/>
    <mergeCell ref="BB40:BF40"/>
    <mergeCell ref="BB41:BF41"/>
    <mergeCell ref="B42:C42"/>
    <mergeCell ref="D42:L42"/>
    <mergeCell ref="M42:T42"/>
    <mergeCell ref="U42:AB42"/>
    <mergeCell ref="AC42:AG42"/>
    <mergeCell ref="AH42:AL42"/>
    <mergeCell ref="AM42:AQ42"/>
    <mergeCell ref="AR42:AV42"/>
    <mergeCell ref="AW42:BA42"/>
    <mergeCell ref="BB42:BF42"/>
    <mergeCell ref="B41:C41"/>
    <mergeCell ref="D41:L41"/>
    <mergeCell ref="M41:T41"/>
    <mergeCell ref="U41:AB41"/>
    <mergeCell ref="AC41:AG41"/>
    <mergeCell ref="AH41:AL41"/>
    <mergeCell ref="AM41:AQ41"/>
    <mergeCell ref="AR41:AV41"/>
    <mergeCell ref="AW41:BA41"/>
    <mergeCell ref="B40:C40"/>
    <mergeCell ref="D40:L40"/>
    <mergeCell ref="M40:T40"/>
    <mergeCell ref="U40:AB40"/>
    <mergeCell ref="AC40:AG40"/>
    <mergeCell ref="AH40:AL40"/>
    <mergeCell ref="B39:C39"/>
    <mergeCell ref="D39:L39"/>
    <mergeCell ref="M39:T39"/>
    <mergeCell ref="U39:AB39"/>
    <mergeCell ref="AC39:AG39"/>
    <mergeCell ref="AH39:AL39"/>
    <mergeCell ref="AW38:BA38"/>
    <mergeCell ref="BB38:BF38"/>
    <mergeCell ref="J36:N36"/>
    <mergeCell ref="O36:T36"/>
    <mergeCell ref="B38:C38"/>
    <mergeCell ref="D38:L38"/>
    <mergeCell ref="M38:T38"/>
    <mergeCell ref="U38:AB38"/>
    <mergeCell ref="AM39:AQ39"/>
    <mergeCell ref="AR39:AV39"/>
    <mergeCell ref="AW39:BA39"/>
    <mergeCell ref="BB39:BF39"/>
    <mergeCell ref="B32:C32"/>
    <mergeCell ref="B22:J23"/>
    <mergeCell ref="B19:R19"/>
    <mergeCell ref="B24:AT28"/>
    <mergeCell ref="AC38:AG38"/>
    <mergeCell ref="AH38:AL38"/>
    <mergeCell ref="AM38:AQ38"/>
    <mergeCell ref="AR38:AV38"/>
    <mergeCell ref="C37:AA37"/>
    <mergeCell ref="AL15:AT15"/>
    <mergeCell ref="B16:BA16"/>
    <mergeCell ref="I18:M18"/>
    <mergeCell ref="B15:S15"/>
    <mergeCell ref="T15:W15"/>
    <mergeCell ref="Y15:AH15"/>
    <mergeCell ref="AI15:AJ15"/>
    <mergeCell ref="B18:H18"/>
    <mergeCell ref="T13:W13"/>
    <mergeCell ref="P14:S14"/>
    <mergeCell ref="T14:W14"/>
    <mergeCell ref="AA9:AF9"/>
    <mergeCell ref="AG9:AX9"/>
    <mergeCell ref="AA10:AF10"/>
    <mergeCell ref="AG10:AX10"/>
    <mergeCell ref="B11:S11"/>
    <mergeCell ref="T11:X11"/>
    <mergeCell ref="T12:X12"/>
    <mergeCell ref="B13:O14"/>
    <mergeCell ref="P13:S13"/>
    <mergeCell ref="AA2:AF2"/>
    <mergeCell ref="AG2:AX2"/>
    <mergeCell ref="B3:E3"/>
    <mergeCell ref="F3:X3"/>
    <mergeCell ref="AA3:AD4"/>
    <mergeCell ref="AE3:AF3"/>
    <mergeCell ref="AG3:AX3"/>
    <mergeCell ref="B4:E4"/>
    <mergeCell ref="F4:X4"/>
    <mergeCell ref="AE4:AF4"/>
    <mergeCell ref="AG4:AX4"/>
    <mergeCell ref="B5:E5"/>
    <mergeCell ref="F5:X5"/>
    <mergeCell ref="AA5:AD6"/>
    <mergeCell ref="AE5:AF5"/>
    <mergeCell ref="AG5:AX5"/>
    <mergeCell ref="B6:E6"/>
    <mergeCell ref="F6:X6"/>
    <mergeCell ref="AE6:AF6"/>
    <mergeCell ref="AA8:AF8"/>
    <mergeCell ref="AG8:AM8"/>
    <mergeCell ref="AN8:AR8"/>
    <mergeCell ref="AS8:AX8"/>
    <mergeCell ref="AG6:AX6"/>
    <mergeCell ref="B7:E7"/>
    <mergeCell ref="F7:X7"/>
    <mergeCell ref="AA7:AF7"/>
    <mergeCell ref="AG7:AM7"/>
    <mergeCell ref="AN7:AR7"/>
    <mergeCell ref="AS7:AX7"/>
  </mergeCells>
  <phoneticPr fontId="8"/>
  <dataValidations count="1">
    <dataValidation type="list" allowBlank="1" showInputMessage="1" showErrorMessage="1" sqref="T11:X11" xr:uid="{432FD255-E763-4CCD-8698-A36372814FCC}">
      <formula1>$BG$12:$BG$13</formula1>
    </dataValidation>
  </dataValidations>
  <hyperlinks>
    <hyperlink ref="AU112" r:id="rId1" xr:uid="{2BC60F20-6E8A-4241-B4C9-3BCA568F8890}"/>
    <hyperlink ref="AU113" r:id="rId2" xr:uid="{32BFCF50-8DA9-418D-9D28-97CD4A726F3F}"/>
  </hyperlinks>
  <pageMargins left="0.7" right="0.7" top="0.75" bottom="0.75" header="0.3" footer="0.3"/>
  <pageSetup paperSize="9" scale="61" fitToHeight="0" orientation="portrait" r:id="rId3"/>
  <rowBreaks count="1" manualBreakCount="1">
    <brk id="63" max="59"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W128"/>
  <sheetViews>
    <sheetView view="pageBreakPreview" zoomScaleNormal="100" zoomScaleSheetLayoutView="100" workbookViewId="0">
      <selection activeCell="B1" sqref="B1:AX1"/>
    </sheetView>
  </sheetViews>
  <sheetFormatPr defaultColWidth="9" defaultRowHeight="18.75"/>
  <cols>
    <col min="1" max="1" width="3.42578125" style="1" customWidth="1"/>
    <col min="2" max="2" width="2.42578125" style="8" customWidth="1"/>
    <col min="3" max="17" width="2.42578125" style="1" customWidth="1"/>
    <col min="18" max="18" width="3.42578125" style="1" customWidth="1"/>
    <col min="19" max="27" width="2.42578125" style="1" customWidth="1"/>
    <col min="28" max="31" width="3.42578125" style="1" customWidth="1"/>
    <col min="32" max="100" width="2.42578125" style="1" customWidth="1"/>
    <col min="101" max="101" width="9" style="1" customWidth="1"/>
    <col min="102" max="16384" width="9" style="1"/>
  </cols>
  <sheetData>
    <row r="1" spans="2:59" ht="27" customHeight="1">
      <c r="B1" s="269" t="s">
        <v>0</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row>
    <row r="2" spans="2:59">
      <c r="B2" s="2"/>
      <c r="C2" s="3"/>
      <c r="D2" s="3"/>
      <c r="E2" s="3"/>
      <c r="F2" s="3"/>
      <c r="G2" s="3"/>
      <c r="H2" s="3"/>
      <c r="I2" s="3"/>
      <c r="J2" s="3"/>
      <c r="K2" s="3"/>
      <c r="L2" s="3"/>
      <c r="M2" s="3"/>
      <c r="N2" s="3"/>
      <c r="O2" s="3"/>
      <c r="P2" s="3"/>
      <c r="Q2" s="3"/>
      <c r="R2" s="3"/>
      <c r="S2" s="3"/>
      <c r="T2" s="3"/>
      <c r="U2" s="3"/>
      <c r="V2" s="3"/>
      <c r="W2" s="3"/>
      <c r="X2" s="3"/>
      <c r="Y2" s="3"/>
      <c r="Z2" s="3"/>
      <c r="AA2" s="99" t="s">
        <v>1</v>
      </c>
      <c r="AB2" s="99"/>
      <c r="AC2" s="99"/>
      <c r="AD2" s="99"/>
      <c r="AE2" s="99"/>
      <c r="AF2" s="99"/>
      <c r="AG2" s="306"/>
      <c r="AH2" s="306"/>
      <c r="AI2" s="306"/>
      <c r="AJ2" s="306"/>
      <c r="AK2" s="306"/>
      <c r="AL2" s="306"/>
      <c r="AM2" s="306"/>
      <c r="AN2" s="306"/>
      <c r="AO2" s="306"/>
      <c r="AP2" s="306"/>
      <c r="AQ2" s="306"/>
      <c r="AR2" s="306"/>
      <c r="AS2" s="306"/>
      <c r="AT2" s="306"/>
      <c r="AU2" s="306"/>
      <c r="AV2" s="306"/>
      <c r="AW2" s="306"/>
      <c r="AX2" s="306"/>
      <c r="AY2" s="3"/>
      <c r="AZ2" s="3"/>
      <c r="BA2" s="3"/>
      <c r="BB2" s="3"/>
      <c r="BC2" s="3"/>
      <c r="BD2" s="3"/>
      <c r="BE2" s="3"/>
      <c r="BF2" s="3"/>
    </row>
    <row r="3" spans="2:59">
      <c r="B3" s="93" t="s">
        <v>3</v>
      </c>
      <c r="C3" s="94"/>
      <c r="D3" s="94"/>
      <c r="E3" s="95"/>
      <c r="F3" s="307"/>
      <c r="G3" s="308"/>
      <c r="H3" s="308"/>
      <c r="I3" s="308"/>
      <c r="J3" s="308"/>
      <c r="K3" s="308"/>
      <c r="L3" s="308"/>
      <c r="M3" s="308"/>
      <c r="N3" s="308"/>
      <c r="O3" s="308"/>
      <c r="P3" s="308"/>
      <c r="Q3" s="308"/>
      <c r="R3" s="308"/>
      <c r="S3" s="308"/>
      <c r="T3" s="308"/>
      <c r="U3" s="308"/>
      <c r="V3" s="308"/>
      <c r="W3" s="308"/>
      <c r="X3" s="309"/>
      <c r="Y3" s="3"/>
      <c r="Z3" s="3"/>
      <c r="AA3" s="99" t="s">
        <v>4</v>
      </c>
      <c r="AB3" s="99"/>
      <c r="AC3" s="99"/>
      <c r="AD3" s="99"/>
      <c r="AE3" s="99" t="s">
        <v>5</v>
      </c>
      <c r="AF3" s="99"/>
      <c r="AG3" s="310"/>
      <c r="AH3" s="310"/>
      <c r="AI3" s="310"/>
      <c r="AJ3" s="310"/>
      <c r="AK3" s="310"/>
      <c r="AL3" s="310"/>
      <c r="AM3" s="310"/>
      <c r="AN3" s="310"/>
      <c r="AO3" s="310"/>
      <c r="AP3" s="310"/>
      <c r="AQ3" s="310"/>
      <c r="AR3" s="310"/>
      <c r="AS3" s="310"/>
      <c r="AT3" s="310"/>
      <c r="AU3" s="310"/>
      <c r="AV3" s="310"/>
      <c r="AW3" s="310"/>
      <c r="AX3" s="310"/>
      <c r="AY3" s="3"/>
      <c r="AZ3" s="3"/>
      <c r="BA3" s="3"/>
      <c r="BB3" s="3"/>
      <c r="BC3" s="3"/>
      <c r="BD3" s="3"/>
      <c r="BE3" s="3"/>
      <c r="BF3" s="3"/>
    </row>
    <row r="4" spans="2:59">
      <c r="B4" s="93" t="s">
        <v>7</v>
      </c>
      <c r="C4" s="94"/>
      <c r="D4" s="94"/>
      <c r="E4" s="95"/>
      <c r="F4" s="311"/>
      <c r="G4" s="312"/>
      <c r="H4" s="312"/>
      <c r="I4" s="312"/>
      <c r="J4" s="312"/>
      <c r="K4" s="312"/>
      <c r="L4" s="312"/>
      <c r="M4" s="312"/>
      <c r="N4" s="312"/>
      <c r="O4" s="312"/>
      <c r="P4" s="312"/>
      <c r="Q4" s="312"/>
      <c r="R4" s="312"/>
      <c r="S4" s="312"/>
      <c r="T4" s="312"/>
      <c r="U4" s="312"/>
      <c r="V4" s="312"/>
      <c r="W4" s="312"/>
      <c r="X4" s="313"/>
      <c r="Y4" s="3"/>
      <c r="Z4" s="3"/>
      <c r="AA4" s="99"/>
      <c r="AB4" s="99"/>
      <c r="AC4" s="99"/>
      <c r="AD4" s="99"/>
      <c r="AE4" s="99" t="s">
        <v>8</v>
      </c>
      <c r="AF4" s="99"/>
      <c r="AG4" s="310"/>
      <c r="AH4" s="310"/>
      <c r="AI4" s="310"/>
      <c r="AJ4" s="310"/>
      <c r="AK4" s="310"/>
      <c r="AL4" s="310"/>
      <c r="AM4" s="310"/>
      <c r="AN4" s="310"/>
      <c r="AO4" s="310"/>
      <c r="AP4" s="310"/>
      <c r="AQ4" s="310"/>
      <c r="AR4" s="310"/>
      <c r="AS4" s="310"/>
      <c r="AT4" s="310"/>
      <c r="AU4" s="310"/>
      <c r="AV4" s="310"/>
      <c r="AW4" s="310"/>
      <c r="AX4" s="310"/>
      <c r="AY4" s="3"/>
      <c r="AZ4" s="3"/>
      <c r="BA4" s="3"/>
      <c r="BB4" s="3"/>
      <c r="BC4" s="3"/>
      <c r="BD4" s="3"/>
      <c r="BE4" s="3"/>
      <c r="BF4" s="3"/>
    </row>
    <row r="5" spans="2:59">
      <c r="B5" s="93" t="s">
        <v>5</v>
      </c>
      <c r="C5" s="94"/>
      <c r="D5" s="94"/>
      <c r="E5" s="95"/>
      <c r="F5" s="314"/>
      <c r="G5" s="315"/>
      <c r="H5" s="315"/>
      <c r="I5" s="315"/>
      <c r="J5" s="315"/>
      <c r="K5" s="315"/>
      <c r="L5" s="315"/>
      <c r="M5" s="315"/>
      <c r="N5" s="315"/>
      <c r="O5" s="315"/>
      <c r="P5" s="315"/>
      <c r="Q5" s="315"/>
      <c r="R5" s="315"/>
      <c r="S5" s="315"/>
      <c r="T5" s="315"/>
      <c r="U5" s="315"/>
      <c r="V5" s="315"/>
      <c r="W5" s="315"/>
      <c r="X5" s="316"/>
      <c r="Y5" s="3"/>
      <c r="Z5" s="91"/>
      <c r="AA5" s="99" t="s">
        <v>10</v>
      </c>
      <c r="AB5" s="99"/>
      <c r="AC5" s="99"/>
      <c r="AD5" s="99"/>
      <c r="AE5" s="99" t="s">
        <v>11</v>
      </c>
      <c r="AF5" s="99"/>
      <c r="AG5" s="310"/>
      <c r="AH5" s="310"/>
      <c r="AI5" s="310"/>
      <c r="AJ5" s="310"/>
      <c r="AK5" s="310"/>
      <c r="AL5" s="310"/>
      <c r="AM5" s="310"/>
      <c r="AN5" s="310"/>
      <c r="AO5" s="310"/>
      <c r="AP5" s="310"/>
      <c r="AQ5" s="310"/>
      <c r="AR5" s="310"/>
      <c r="AS5" s="310"/>
      <c r="AT5" s="310"/>
      <c r="AU5" s="310"/>
      <c r="AV5" s="310"/>
      <c r="AW5" s="310"/>
      <c r="AX5" s="310"/>
      <c r="AY5" s="3"/>
      <c r="AZ5" s="3"/>
      <c r="BA5" s="3"/>
      <c r="BB5" s="3"/>
      <c r="BC5" s="3"/>
      <c r="BD5" s="3"/>
      <c r="BE5" s="3"/>
      <c r="BF5" s="3"/>
    </row>
    <row r="6" spans="2:59">
      <c r="B6" s="101" t="s">
        <v>13</v>
      </c>
      <c r="C6" s="102"/>
      <c r="D6" s="102"/>
      <c r="E6" s="103"/>
      <c r="F6" s="314"/>
      <c r="G6" s="315"/>
      <c r="H6" s="315"/>
      <c r="I6" s="315"/>
      <c r="J6" s="315"/>
      <c r="K6" s="315"/>
      <c r="L6" s="315"/>
      <c r="M6" s="315"/>
      <c r="N6" s="315"/>
      <c r="O6" s="315"/>
      <c r="P6" s="315"/>
      <c r="Q6" s="315"/>
      <c r="R6" s="315"/>
      <c r="S6" s="315"/>
      <c r="T6" s="315"/>
      <c r="U6" s="315"/>
      <c r="V6" s="315"/>
      <c r="W6" s="315"/>
      <c r="X6" s="316"/>
      <c r="Y6" s="3"/>
      <c r="Z6" s="3"/>
      <c r="AA6" s="99"/>
      <c r="AB6" s="99"/>
      <c r="AC6" s="99"/>
      <c r="AD6" s="99"/>
      <c r="AE6" s="99" t="s">
        <v>8</v>
      </c>
      <c r="AF6" s="99"/>
      <c r="AG6" s="310"/>
      <c r="AH6" s="310"/>
      <c r="AI6" s="310"/>
      <c r="AJ6" s="310"/>
      <c r="AK6" s="310"/>
      <c r="AL6" s="310"/>
      <c r="AM6" s="310"/>
      <c r="AN6" s="310"/>
      <c r="AO6" s="310"/>
      <c r="AP6" s="310"/>
      <c r="AQ6" s="310"/>
      <c r="AR6" s="310"/>
      <c r="AS6" s="310"/>
      <c r="AT6" s="310"/>
      <c r="AU6" s="310"/>
      <c r="AV6" s="310"/>
      <c r="AW6" s="310"/>
      <c r="AX6" s="310"/>
      <c r="AY6" s="3"/>
      <c r="AZ6" s="3"/>
      <c r="BA6" s="3"/>
      <c r="BB6" s="3"/>
      <c r="BC6" s="3"/>
      <c r="BD6" s="3"/>
      <c r="BE6" s="3"/>
      <c r="BF6" s="3"/>
    </row>
    <row r="7" spans="2:59">
      <c r="B7" s="99" t="s">
        <v>16</v>
      </c>
      <c r="C7" s="99"/>
      <c r="D7" s="99"/>
      <c r="E7" s="99"/>
      <c r="F7" s="310"/>
      <c r="G7" s="310"/>
      <c r="H7" s="310"/>
      <c r="I7" s="310"/>
      <c r="J7" s="310"/>
      <c r="K7" s="310"/>
      <c r="L7" s="310"/>
      <c r="M7" s="310"/>
      <c r="N7" s="310"/>
      <c r="O7" s="310"/>
      <c r="P7" s="310"/>
      <c r="Q7" s="310"/>
      <c r="R7" s="310"/>
      <c r="S7" s="310"/>
      <c r="T7" s="310"/>
      <c r="U7" s="310"/>
      <c r="V7" s="310"/>
      <c r="W7" s="310"/>
      <c r="X7" s="310"/>
      <c r="Y7" s="3"/>
      <c r="Z7" s="3"/>
      <c r="AA7" s="99" t="s">
        <v>18</v>
      </c>
      <c r="AB7" s="99"/>
      <c r="AC7" s="99"/>
      <c r="AD7" s="99"/>
      <c r="AE7" s="99"/>
      <c r="AF7" s="99"/>
      <c r="AG7" s="314"/>
      <c r="AH7" s="315"/>
      <c r="AI7" s="315"/>
      <c r="AJ7" s="315"/>
      <c r="AK7" s="315"/>
      <c r="AL7" s="315"/>
      <c r="AM7" s="316"/>
      <c r="AN7" s="93" t="s">
        <v>165</v>
      </c>
      <c r="AO7" s="94"/>
      <c r="AP7" s="94"/>
      <c r="AQ7" s="94"/>
      <c r="AR7" s="95"/>
      <c r="AS7" s="394"/>
      <c r="AT7" s="395"/>
      <c r="AU7" s="395"/>
      <c r="AV7" s="395"/>
      <c r="AW7" s="395"/>
      <c r="AX7" s="395"/>
      <c r="AY7" s="3"/>
      <c r="AZ7" s="3"/>
      <c r="BA7" s="3"/>
      <c r="BB7" s="3"/>
      <c r="BC7" s="3"/>
      <c r="BD7" s="3"/>
      <c r="BE7" s="3"/>
      <c r="BF7" s="3"/>
    </row>
    <row r="8" spans="2:59">
      <c r="B8" s="3"/>
      <c r="C8" s="3"/>
      <c r="D8" s="3"/>
      <c r="E8" s="3"/>
      <c r="F8" s="88"/>
      <c r="G8" s="89"/>
      <c r="H8" s="89"/>
      <c r="I8" s="89"/>
      <c r="J8" s="89"/>
      <c r="K8" s="89"/>
      <c r="L8" s="89"/>
      <c r="M8" s="89"/>
      <c r="N8" s="89"/>
      <c r="O8" s="89"/>
      <c r="P8" s="89"/>
      <c r="Q8" s="89"/>
      <c r="R8" s="89"/>
      <c r="S8" s="89"/>
      <c r="T8" s="89"/>
      <c r="U8" s="89"/>
      <c r="V8" s="89"/>
      <c r="W8" s="89"/>
      <c r="X8" s="89"/>
      <c r="Y8" s="3"/>
      <c r="Z8" s="3"/>
      <c r="AA8" s="99" t="s">
        <v>22</v>
      </c>
      <c r="AB8" s="99"/>
      <c r="AC8" s="99"/>
      <c r="AD8" s="99"/>
      <c r="AE8" s="99"/>
      <c r="AF8" s="99"/>
      <c r="AG8" s="314"/>
      <c r="AH8" s="315"/>
      <c r="AI8" s="315"/>
      <c r="AJ8" s="315"/>
      <c r="AK8" s="315"/>
      <c r="AL8" s="315"/>
      <c r="AM8" s="316"/>
      <c r="AN8" s="93" t="s">
        <v>24</v>
      </c>
      <c r="AO8" s="94"/>
      <c r="AP8" s="94"/>
      <c r="AQ8" s="94"/>
      <c r="AR8" s="95"/>
      <c r="AS8" s="394"/>
      <c r="AT8" s="395"/>
      <c r="AU8" s="395"/>
      <c r="AV8" s="395"/>
      <c r="AW8" s="395"/>
      <c r="AX8" s="395"/>
      <c r="AY8" s="3"/>
      <c r="AZ8" s="3"/>
      <c r="BA8" s="3"/>
      <c r="BB8" s="3"/>
      <c r="BC8" s="3"/>
      <c r="BD8" s="3"/>
      <c r="BE8" s="3"/>
      <c r="BF8" s="3"/>
    </row>
    <row r="9" spans="2:59">
      <c r="B9" s="2"/>
      <c r="C9" s="3"/>
      <c r="D9" s="3"/>
      <c r="E9" s="3"/>
      <c r="F9" s="3"/>
      <c r="G9" s="3"/>
      <c r="H9" s="3"/>
      <c r="I9" s="3"/>
      <c r="J9" s="3"/>
      <c r="K9" s="3"/>
      <c r="L9" s="3"/>
      <c r="M9" s="3"/>
      <c r="N9" s="3"/>
      <c r="O9" s="3"/>
      <c r="P9" s="3"/>
      <c r="Q9" s="3"/>
      <c r="R9" s="3"/>
      <c r="S9" s="3"/>
      <c r="T9" s="3"/>
      <c r="U9" s="3"/>
      <c r="V9" s="3"/>
      <c r="W9" s="3"/>
      <c r="X9" s="3"/>
      <c r="Y9" s="3"/>
      <c r="Z9" s="3"/>
      <c r="AA9" s="99" t="s">
        <v>26</v>
      </c>
      <c r="AB9" s="99"/>
      <c r="AC9" s="99"/>
      <c r="AD9" s="99"/>
      <c r="AE9" s="99"/>
      <c r="AF9" s="99"/>
      <c r="AG9" s="314"/>
      <c r="AH9" s="315"/>
      <c r="AI9" s="315"/>
      <c r="AJ9" s="315"/>
      <c r="AK9" s="315"/>
      <c r="AL9" s="315"/>
      <c r="AM9" s="315"/>
      <c r="AN9" s="315"/>
      <c r="AO9" s="315"/>
      <c r="AP9" s="315"/>
      <c r="AQ9" s="315"/>
      <c r="AR9" s="315"/>
      <c r="AS9" s="315"/>
      <c r="AT9" s="315"/>
      <c r="AU9" s="315"/>
      <c r="AV9" s="315"/>
      <c r="AW9" s="315"/>
      <c r="AX9" s="316"/>
      <c r="AY9" s="3"/>
      <c r="AZ9" s="3"/>
      <c r="BA9" s="3"/>
      <c r="BB9" s="3"/>
      <c r="BC9" s="3"/>
      <c r="BD9" s="3"/>
      <c r="BE9" s="3"/>
      <c r="BF9" s="3"/>
    </row>
    <row r="10" spans="2:59" ht="19.5" thickBot="1">
      <c r="B10" s="2"/>
      <c r="C10" s="3"/>
      <c r="D10" s="3"/>
      <c r="E10" s="3"/>
      <c r="F10" s="3"/>
      <c r="G10" s="3"/>
      <c r="H10" s="3"/>
      <c r="I10" s="3"/>
      <c r="J10" s="3"/>
      <c r="K10" s="3"/>
      <c r="L10" s="3"/>
      <c r="M10" s="3"/>
      <c r="N10" s="3"/>
      <c r="O10" s="3"/>
      <c r="P10" s="3"/>
      <c r="Q10" s="3"/>
      <c r="R10" s="3"/>
      <c r="S10" s="3"/>
      <c r="T10" s="3"/>
      <c r="U10" s="3"/>
      <c r="V10" s="3"/>
      <c r="W10" s="3"/>
      <c r="X10" s="3"/>
      <c r="Y10" s="3"/>
      <c r="Z10" s="3"/>
      <c r="AA10" s="99" t="s">
        <v>28</v>
      </c>
      <c r="AB10" s="99"/>
      <c r="AC10" s="99"/>
      <c r="AD10" s="99"/>
      <c r="AE10" s="99"/>
      <c r="AF10" s="99"/>
      <c r="AG10" s="307"/>
      <c r="AH10" s="308"/>
      <c r="AI10" s="308"/>
      <c r="AJ10" s="308"/>
      <c r="AK10" s="308"/>
      <c r="AL10" s="308"/>
      <c r="AM10" s="308"/>
      <c r="AN10" s="308"/>
      <c r="AO10" s="308"/>
      <c r="AP10" s="308"/>
      <c r="AQ10" s="308"/>
      <c r="AR10" s="308"/>
      <c r="AS10" s="308"/>
      <c r="AT10" s="308"/>
      <c r="AU10" s="308"/>
      <c r="AV10" s="308"/>
      <c r="AW10" s="308"/>
      <c r="AX10" s="309"/>
      <c r="AY10" s="3"/>
      <c r="AZ10" s="3"/>
      <c r="BA10" s="3"/>
      <c r="BB10" s="3"/>
      <c r="BC10" s="3"/>
      <c r="BD10" s="3"/>
      <c r="BE10" s="3"/>
      <c r="BF10" s="3"/>
    </row>
    <row r="11" spans="2:59" ht="19.5" thickBot="1">
      <c r="B11" s="113" t="s">
        <v>30</v>
      </c>
      <c r="C11" s="114"/>
      <c r="D11" s="114"/>
      <c r="E11" s="114"/>
      <c r="F11" s="114"/>
      <c r="G11" s="114"/>
      <c r="H11" s="114"/>
      <c r="I11" s="114"/>
      <c r="J11" s="114"/>
      <c r="K11" s="114"/>
      <c r="L11" s="114"/>
      <c r="M11" s="114"/>
      <c r="N11" s="114"/>
      <c r="O11" s="114"/>
      <c r="P11" s="114"/>
      <c r="Q11" s="114"/>
      <c r="R11" s="114"/>
      <c r="S11" s="114"/>
      <c r="T11" s="317" t="s">
        <v>166</v>
      </c>
      <c r="U11" s="317"/>
      <c r="V11" s="317"/>
      <c r="W11" s="317"/>
      <c r="X11" s="318"/>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59" ht="19.5" thickBot="1">
      <c r="B12" s="113" t="s">
        <v>32</v>
      </c>
      <c r="C12" s="114"/>
      <c r="D12" s="114"/>
      <c r="E12" s="114"/>
      <c r="F12" s="114"/>
      <c r="G12" s="114"/>
      <c r="H12" s="114"/>
      <c r="I12" s="114"/>
      <c r="J12" s="114"/>
      <c r="K12" s="114"/>
      <c r="L12" s="114"/>
      <c r="M12" s="114"/>
      <c r="N12" s="114"/>
      <c r="O12" s="114"/>
      <c r="P12" s="114"/>
      <c r="Q12" s="114"/>
      <c r="R12" s="114"/>
      <c r="S12" s="114"/>
      <c r="T12" s="117">
        <v>2000000</v>
      </c>
      <c r="U12" s="117"/>
      <c r="V12" s="117"/>
      <c r="W12" s="117"/>
      <c r="X12" s="118"/>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4"/>
    </row>
    <row r="13" spans="2:59" ht="20.25" thickBot="1">
      <c r="B13" s="119" t="s">
        <v>34</v>
      </c>
      <c r="C13" s="120"/>
      <c r="D13" s="120"/>
      <c r="E13" s="120"/>
      <c r="F13" s="120"/>
      <c r="G13" s="120"/>
      <c r="H13" s="120"/>
      <c r="I13" s="120"/>
      <c r="J13" s="120"/>
      <c r="K13" s="120"/>
      <c r="L13" s="120"/>
      <c r="M13" s="120"/>
      <c r="N13" s="120"/>
      <c r="O13" s="121"/>
      <c r="P13" s="125" t="s">
        <v>35</v>
      </c>
      <c r="Q13" s="126"/>
      <c r="R13" s="126"/>
      <c r="S13" s="126"/>
      <c r="T13" s="396"/>
      <c r="U13" s="397"/>
      <c r="V13" s="397"/>
      <c r="W13" s="398"/>
      <c r="X13" s="5" t="s">
        <v>36</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4"/>
    </row>
    <row r="14" spans="2:59" ht="20.25" thickBot="1">
      <c r="B14" s="122"/>
      <c r="C14" s="123"/>
      <c r="D14" s="123"/>
      <c r="E14" s="123"/>
      <c r="F14" s="123"/>
      <c r="G14" s="123"/>
      <c r="H14" s="123"/>
      <c r="I14" s="123"/>
      <c r="J14" s="123"/>
      <c r="K14" s="123"/>
      <c r="L14" s="123"/>
      <c r="M14" s="123"/>
      <c r="N14" s="123"/>
      <c r="O14" s="124"/>
      <c r="P14" s="144" t="s">
        <v>37</v>
      </c>
      <c r="Q14" s="145"/>
      <c r="R14" s="145"/>
      <c r="S14" s="145"/>
      <c r="T14" s="399"/>
      <c r="U14" s="400"/>
      <c r="V14" s="400"/>
      <c r="W14" s="401"/>
      <c r="X14" s="6" t="s">
        <v>36</v>
      </c>
      <c r="Y14" s="285" t="s">
        <v>38</v>
      </c>
      <c r="Z14" s="286"/>
      <c r="AA14" s="286"/>
      <c r="AB14" s="286"/>
      <c r="AC14" s="286"/>
      <c r="AD14" s="286"/>
      <c r="AE14" s="286"/>
      <c r="AF14" s="286"/>
      <c r="AG14" s="286"/>
      <c r="AH14" s="286"/>
      <c r="AI14" s="319"/>
      <c r="AJ14" s="320"/>
      <c r="AK14" s="7" t="s">
        <v>167</v>
      </c>
    </row>
    <row r="15" spans="2:59" ht="20.25" thickBot="1">
      <c r="B15" s="131" t="s">
        <v>39</v>
      </c>
      <c r="C15" s="132"/>
      <c r="D15" s="132"/>
      <c r="E15" s="132"/>
      <c r="F15" s="132"/>
      <c r="G15" s="132"/>
      <c r="H15" s="132"/>
      <c r="I15" s="132"/>
      <c r="J15" s="132"/>
      <c r="K15" s="132"/>
      <c r="L15" s="132"/>
      <c r="M15" s="132"/>
      <c r="N15" s="132"/>
      <c r="O15" s="132"/>
      <c r="P15" s="132"/>
      <c r="Q15" s="132"/>
      <c r="R15" s="132"/>
      <c r="S15" s="132"/>
      <c r="T15" s="319"/>
      <c r="U15" s="321"/>
      <c r="V15" s="321"/>
      <c r="W15" s="320"/>
      <c r="X15" s="7" t="s">
        <v>36</v>
      </c>
      <c r="Y15" s="131" t="s">
        <v>168</v>
      </c>
      <c r="Z15" s="132"/>
      <c r="AA15" s="132"/>
      <c r="AB15" s="132"/>
      <c r="AC15" s="132"/>
      <c r="AD15" s="132"/>
      <c r="AE15" s="132"/>
      <c r="AF15" s="132"/>
      <c r="AG15" s="132"/>
      <c r="AH15" s="136"/>
      <c r="AI15" s="137">
        <f>AI14+T15</f>
        <v>0</v>
      </c>
      <c r="AJ15" s="138"/>
      <c r="AK15" s="7" t="s">
        <v>36</v>
      </c>
      <c r="AL15" s="127" t="s">
        <v>41</v>
      </c>
      <c r="AM15" s="128"/>
      <c r="AN15" s="128"/>
      <c r="AO15" s="128"/>
      <c r="AP15" s="128"/>
      <c r="AQ15" s="128"/>
      <c r="AR15" s="128"/>
      <c r="AS15" s="128"/>
      <c r="AT15" s="128"/>
      <c r="AU15" s="279" t="e">
        <f>AI15/(T14+T15)</f>
        <v>#DIV/0!</v>
      </c>
      <c r="AV15" s="279"/>
      <c r="AW15" s="280"/>
      <c r="AX15" s="281" t="s">
        <v>42</v>
      </c>
      <c r="AY15" s="282"/>
      <c r="AZ15" s="282"/>
      <c r="BA15" s="282"/>
      <c r="BB15" s="282"/>
      <c r="BC15" s="283" t="str">
        <f>IF(AI15&gt;=2,"100％","50％")</f>
        <v>50％</v>
      </c>
      <c r="BD15" s="283"/>
      <c r="BE15" s="283"/>
      <c r="BF15" s="284"/>
    </row>
    <row r="16" spans="2:59">
      <c r="B16" s="129" t="s">
        <v>43</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row>
    <row r="17" spans="2:75" ht="19.5">
      <c r="S17" s="9"/>
      <c r="AD17" s="10"/>
      <c r="AE17" s="10"/>
      <c r="AF17" s="11"/>
      <c r="AG17" s="12"/>
      <c r="AH17" s="9"/>
      <c r="AI17" s="9"/>
      <c r="AJ17" s="9"/>
      <c r="AK17" s="9"/>
      <c r="AL17" s="9"/>
      <c r="AM17" s="9"/>
      <c r="AN17" s="9"/>
      <c r="AO17" s="9"/>
      <c r="AP17" s="9"/>
      <c r="AQ17" s="9"/>
      <c r="AR17" s="9"/>
      <c r="AS17" s="10"/>
      <c r="AT17" s="10"/>
      <c r="AU17" s="11"/>
    </row>
    <row r="18" spans="2:75">
      <c r="B18" s="300" t="s">
        <v>44</v>
      </c>
      <c r="C18" s="300"/>
      <c r="D18" s="300"/>
      <c r="E18" s="300"/>
      <c r="F18" s="300"/>
      <c r="G18" s="300"/>
      <c r="H18" s="301"/>
      <c r="I18" s="130" t="s">
        <v>45</v>
      </c>
      <c r="J18" s="130"/>
      <c r="K18" s="130"/>
      <c r="L18" s="130"/>
      <c r="M18" s="130"/>
      <c r="N18" s="159">
        <f>AC22*$BC$15</f>
        <v>0</v>
      </c>
      <c r="O18" s="159"/>
      <c r="P18" s="159"/>
      <c r="Q18" s="159"/>
      <c r="R18" s="159"/>
      <c r="T18" s="270" t="s">
        <v>46</v>
      </c>
      <c r="U18" s="270"/>
      <c r="V18" s="270"/>
      <c r="W18" s="270"/>
      <c r="X18" s="270"/>
      <c r="Y18" s="349"/>
      <c r="Z18" s="349"/>
      <c r="AA18" s="349"/>
      <c r="AB18" s="1" t="s">
        <v>36</v>
      </c>
      <c r="BM18" s="272"/>
      <c r="BN18" s="272"/>
      <c r="BO18" s="272"/>
      <c r="BR18" s="273"/>
      <c r="BS18" s="273"/>
      <c r="BT18" s="273"/>
      <c r="BU18" s="273"/>
      <c r="BV18" s="273"/>
      <c r="BW18" s="273"/>
    </row>
    <row r="19" spans="2:75">
      <c r="B19" s="139" t="s">
        <v>47</v>
      </c>
      <c r="C19" s="139"/>
      <c r="D19" s="139"/>
      <c r="E19" s="139"/>
      <c r="F19" s="139"/>
      <c r="G19" s="139"/>
      <c r="H19" s="139"/>
      <c r="I19" s="139"/>
      <c r="J19" s="139"/>
      <c r="K19" s="139"/>
      <c r="L19" s="139"/>
      <c r="M19" s="139"/>
      <c r="N19" s="139"/>
      <c r="O19" s="139"/>
      <c r="P19" s="139"/>
      <c r="Q19" s="139"/>
      <c r="R19" s="139"/>
      <c r="T19" s="13"/>
      <c r="U19" s="13"/>
      <c r="V19" s="13"/>
      <c r="W19" s="13"/>
      <c r="X19" s="13"/>
      <c r="BM19" s="272"/>
      <c r="BN19" s="274"/>
      <c r="BO19" s="274"/>
      <c r="BR19" s="274"/>
      <c r="BS19" s="274"/>
      <c r="BT19" s="274"/>
    </row>
    <row r="20" spans="2:75">
      <c r="B20" s="179"/>
      <c r="C20" s="179"/>
      <c r="D20" s="179"/>
      <c r="E20" s="179"/>
      <c r="F20" s="179"/>
      <c r="G20" s="179"/>
      <c r="H20" s="179"/>
      <c r="I20" s="179"/>
      <c r="J20" s="179"/>
      <c r="K20" s="99" t="s">
        <v>48</v>
      </c>
      <c r="L20" s="99"/>
      <c r="M20" s="99"/>
      <c r="N20" s="99"/>
      <c r="O20" s="99"/>
      <c r="P20" s="99"/>
      <c r="Q20" s="99"/>
      <c r="R20" s="99"/>
      <c r="S20" s="99"/>
      <c r="T20" s="99" t="s">
        <v>49</v>
      </c>
      <c r="U20" s="99"/>
      <c r="V20" s="99"/>
      <c r="W20" s="99"/>
      <c r="X20" s="99"/>
      <c r="Y20" s="99"/>
      <c r="Z20" s="99"/>
      <c r="AA20" s="99"/>
      <c r="AB20" s="99"/>
      <c r="AC20" s="278" t="s">
        <v>50</v>
      </c>
      <c r="AD20" s="278"/>
      <c r="AE20" s="278"/>
      <c r="AF20" s="278"/>
      <c r="AG20" s="278"/>
      <c r="AH20" s="278"/>
      <c r="AI20" s="278"/>
      <c r="AJ20" s="278"/>
      <c r="AK20" s="278"/>
      <c r="AL20" s="3"/>
      <c r="AM20" s="3"/>
      <c r="AN20" s="3"/>
      <c r="AO20" s="3"/>
      <c r="AP20" s="3"/>
      <c r="AQ20" s="3"/>
      <c r="AR20" s="3"/>
      <c r="AS20" s="3"/>
      <c r="AT20" s="3"/>
      <c r="BM20" s="272"/>
      <c r="BN20" s="274"/>
      <c r="BO20" s="274"/>
      <c r="BR20" s="274"/>
      <c r="BS20" s="274"/>
      <c r="BT20" s="274"/>
    </row>
    <row r="21" spans="2:75">
      <c r="B21" s="179"/>
      <c r="C21" s="179"/>
      <c r="D21" s="179"/>
      <c r="E21" s="179"/>
      <c r="F21" s="179"/>
      <c r="G21" s="179"/>
      <c r="H21" s="179"/>
      <c r="I21" s="179"/>
      <c r="J21" s="179"/>
      <c r="K21" s="99"/>
      <c r="L21" s="99"/>
      <c r="M21" s="99"/>
      <c r="N21" s="99"/>
      <c r="O21" s="99"/>
      <c r="P21" s="99"/>
      <c r="Q21" s="99"/>
      <c r="R21" s="99"/>
      <c r="S21" s="99"/>
      <c r="T21" s="99"/>
      <c r="U21" s="99"/>
      <c r="V21" s="99"/>
      <c r="W21" s="99"/>
      <c r="X21" s="99"/>
      <c r="Y21" s="99"/>
      <c r="Z21" s="99"/>
      <c r="AA21" s="99"/>
      <c r="AB21" s="99"/>
      <c r="AC21" s="278"/>
      <c r="AD21" s="278"/>
      <c r="AE21" s="278"/>
      <c r="AF21" s="278"/>
      <c r="AG21" s="278"/>
      <c r="AH21" s="278"/>
      <c r="AI21" s="278"/>
      <c r="AJ21" s="278"/>
      <c r="AK21" s="278"/>
      <c r="AL21" s="3"/>
      <c r="AM21" s="3"/>
      <c r="AN21" s="3"/>
      <c r="AO21" s="3"/>
      <c r="AP21" s="3"/>
      <c r="AQ21" s="3"/>
      <c r="AR21" s="3"/>
      <c r="AS21" s="3"/>
      <c r="AT21" s="3"/>
      <c r="BM21" s="272"/>
      <c r="BN21" s="274"/>
      <c r="BO21" s="274"/>
    </row>
    <row r="22" spans="2:75">
      <c r="B22" s="99" t="s">
        <v>51</v>
      </c>
      <c r="C22" s="99"/>
      <c r="D22" s="99"/>
      <c r="E22" s="99"/>
      <c r="F22" s="99"/>
      <c r="G22" s="99"/>
      <c r="H22" s="99"/>
      <c r="I22" s="99"/>
      <c r="J22" s="99"/>
      <c r="K22" s="404"/>
      <c r="L22" s="404"/>
      <c r="M22" s="404"/>
      <c r="N22" s="404"/>
      <c r="O22" s="404"/>
      <c r="P22" s="404"/>
      <c r="Q22" s="404"/>
      <c r="R22" s="404"/>
      <c r="S22" s="404"/>
      <c r="T22" s="404"/>
      <c r="U22" s="404"/>
      <c r="V22" s="404"/>
      <c r="W22" s="404"/>
      <c r="X22" s="404"/>
      <c r="Y22" s="404"/>
      <c r="Z22" s="404"/>
      <c r="AA22" s="404"/>
      <c r="AB22" s="404"/>
      <c r="AC22" s="405">
        <f>IF(K22-T22="","",K22-T22)</f>
        <v>0</v>
      </c>
      <c r="AD22" s="405"/>
      <c r="AE22" s="405"/>
      <c r="AF22" s="405"/>
      <c r="AG22" s="405"/>
      <c r="AH22" s="405"/>
      <c r="AI22" s="405"/>
      <c r="AJ22" s="405"/>
      <c r="AK22" s="405"/>
      <c r="AL22" s="14"/>
      <c r="AM22" s="14"/>
      <c r="AN22" s="14"/>
      <c r="AO22" s="14"/>
      <c r="AP22" s="14"/>
      <c r="AQ22" s="14"/>
      <c r="AR22" s="14"/>
      <c r="AS22" s="14"/>
      <c r="AT22" s="14"/>
      <c r="BM22" s="272"/>
      <c r="BN22" s="274"/>
      <c r="BO22" s="274"/>
    </row>
    <row r="23" spans="2:75">
      <c r="B23" s="99"/>
      <c r="C23" s="99"/>
      <c r="D23" s="99"/>
      <c r="E23" s="99"/>
      <c r="F23" s="99"/>
      <c r="G23" s="99"/>
      <c r="H23" s="99"/>
      <c r="I23" s="99"/>
      <c r="J23" s="99"/>
      <c r="K23" s="404"/>
      <c r="L23" s="404"/>
      <c r="M23" s="404"/>
      <c r="N23" s="404"/>
      <c r="O23" s="404"/>
      <c r="P23" s="404"/>
      <c r="Q23" s="404"/>
      <c r="R23" s="404"/>
      <c r="S23" s="404"/>
      <c r="T23" s="404"/>
      <c r="U23" s="404"/>
      <c r="V23" s="404"/>
      <c r="W23" s="404"/>
      <c r="X23" s="404"/>
      <c r="Y23" s="404"/>
      <c r="Z23" s="404"/>
      <c r="AA23" s="404"/>
      <c r="AB23" s="404"/>
      <c r="AC23" s="406"/>
      <c r="AD23" s="406"/>
      <c r="AE23" s="406"/>
      <c r="AF23" s="406"/>
      <c r="AG23" s="406"/>
      <c r="AH23" s="406"/>
      <c r="AI23" s="406"/>
      <c r="AJ23" s="406"/>
      <c r="AK23" s="406"/>
      <c r="AL23" s="14"/>
      <c r="AM23" s="14"/>
      <c r="AN23" s="14"/>
      <c r="AO23" s="14"/>
      <c r="AP23" s="14"/>
      <c r="AQ23" s="14"/>
      <c r="AR23" s="14"/>
      <c r="AS23" s="14"/>
      <c r="AT23" s="14"/>
      <c r="BM23" s="272"/>
      <c r="BN23" s="274"/>
      <c r="BO23" s="274"/>
    </row>
    <row r="24" spans="2:75" ht="13.5" customHeight="1">
      <c r="B24" s="150" t="s">
        <v>169</v>
      </c>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81"/>
      <c r="AS24" s="81"/>
      <c r="AT24" s="81"/>
      <c r="AU24" s="81"/>
      <c r="AV24" s="81"/>
      <c r="AW24" s="81"/>
      <c r="AX24" s="81"/>
      <c r="AY24" s="81"/>
    </row>
    <row r="25" spans="2:75">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81"/>
      <c r="AS25" s="81"/>
      <c r="AT25" s="81"/>
      <c r="AU25" s="81"/>
      <c r="AV25" s="81"/>
      <c r="AW25" s="81"/>
      <c r="AX25" s="81"/>
      <c r="AY25" s="81"/>
    </row>
    <row r="26" spans="2:75" ht="14.25" customHeight="1">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81"/>
      <c r="AS26" s="81"/>
      <c r="AT26" s="81"/>
      <c r="AU26" s="81"/>
      <c r="AV26" s="81"/>
      <c r="AW26" s="81"/>
      <c r="AX26" s="81"/>
      <c r="AY26" s="81"/>
    </row>
    <row r="27" spans="2:75">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81"/>
      <c r="AS27" s="81"/>
      <c r="AT27" s="81"/>
      <c r="AU27" s="81"/>
      <c r="AV27" s="81"/>
      <c r="AW27" s="81"/>
      <c r="AX27" s="81"/>
      <c r="AY27" s="81"/>
    </row>
    <row r="28" spans="2:75">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81"/>
      <c r="AS28" s="81"/>
      <c r="AT28" s="81"/>
      <c r="AU28" s="81"/>
      <c r="AV28" s="81"/>
      <c r="AW28" s="81"/>
      <c r="AX28" s="81"/>
      <c r="AY28" s="81"/>
    </row>
    <row r="29" spans="2:75">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row>
    <row r="30" spans="2:75" ht="13.5" customHeight="1">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row>
    <row r="31" spans="2:75">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row>
    <row r="32" spans="2:7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row>
    <row r="33" spans="1:6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row>
    <row r="34" spans="1:64">
      <c r="B34" s="1"/>
      <c r="T34" s="13"/>
      <c r="U34" s="13"/>
      <c r="V34" s="13"/>
      <c r="W34" s="13"/>
      <c r="X34" s="13"/>
    </row>
    <row r="35" spans="1:64" ht="3.75" customHeight="1">
      <c r="B35" s="16"/>
      <c r="C35" s="16"/>
      <c r="D35" s="16"/>
      <c r="E35" s="16"/>
      <c r="F35" s="16"/>
      <c r="G35" s="16"/>
      <c r="H35" s="16"/>
      <c r="I35" s="16"/>
      <c r="J35" s="16"/>
      <c r="K35" s="16"/>
      <c r="L35" s="16"/>
      <c r="M35" s="16"/>
      <c r="N35" s="16"/>
      <c r="O35" s="16"/>
      <c r="P35" s="16"/>
      <c r="Q35" s="16"/>
      <c r="R35" s="16"/>
      <c r="S35" s="16"/>
    </row>
    <row r="36" spans="1:64" s="19" customFormat="1" ht="15" customHeight="1">
      <c r="A36" s="17"/>
      <c r="B36" s="300" t="s">
        <v>53</v>
      </c>
      <c r="C36" s="300"/>
      <c r="D36" s="300"/>
      <c r="E36" s="300"/>
      <c r="F36" s="300"/>
      <c r="G36" s="300"/>
      <c r="H36" s="300"/>
      <c r="I36" s="301"/>
      <c r="J36" s="130" t="s">
        <v>45</v>
      </c>
      <c r="K36" s="130"/>
      <c r="L36" s="130"/>
      <c r="M36" s="130"/>
      <c r="N36" s="130"/>
      <c r="O36" s="159">
        <f>SUM(AH39:AL48,U52:Y61)*$BC$15</f>
        <v>0</v>
      </c>
      <c r="P36" s="159"/>
      <c r="Q36" s="159"/>
      <c r="R36" s="159"/>
      <c r="S36" s="159"/>
      <c r="T36" s="159"/>
      <c r="U36" s="18"/>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64" s="19" customFormat="1" ht="15" customHeight="1">
      <c r="A37" s="17"/>
      <c r="B37" s="17"/>
      <c r="C37" s="158" t="s">
        <v>54</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row>
    <row r="38" spans="1:64" s="19" customFormat="1" ht="15" customHeight="1">
      <c r="A38" s="17"/>
      <c r="B38" s="154"/>
      <c r="C38" s="154"/>
      <c r="D38" s="154" t="s">
        <v>55</v>
      </c>
      <c r="E38" s="154"/>
      <c r="F38" s="154"/>
      <c r="G38" s="154"/>
      <c r="H38" s="154"/>
      <c r="I38" s="154"/>
      <c r="J38" s="154"/>
      <c r="K38" s="154"/>
      <c r="L38" s="154"/>
      <c r="M38" s="151" t="s">
        <v>56</v>
      </c>
      <c r="N38" s="152"/>
      <c r="O38" s="152"/>
      <c r="P38" s="152"/>
      <c r="Q38" s="152"/>
      <c r="R38" s="152"/>
      <c r="S38" s="152"/>
      <c r="T38" s="153"/>
      <c r="U38" s="151" t="s">
        <v>57</v>
      </c>
      <c r="V38" s="152"/>
      <c r="W38" s="152"/>
      <c r="X38" s="152"/>
      <c r="Y38" s="152"/>
      <c r="Z38" s="152"/>
      <c r="AA38" s="152"/>
      <c r="AB38" s="153"/>
      <c r="AC38" s="151" t="s">
        <v>58</v>
      </c>
      <c r="AD38" s="152"/>
      <c r="AE38" s="152"/>
      <c r="AF38" s="152"/>
      <c r="AG38" s="153"/>
      <c r="AH38" s="154" t="s">
        <v>59</v>
      </c>
      <c r="AI38" s="154"/>
      <c r="AJ38" s="154"/>
      <c r="AK38" s="154"/>
      <c r="AL38" s="154"/>
      <c r="AM38" s="155" t="s">
        <v>60</v>
      </c>
      <c r="AN38" s="156"/>
      <c r="AO38" s="156"/>
      <c r="AP38" s="156"/>
      <c r="AQ38" s="157"/>
      <c r="AR38" s="155" t="s">
        <v>61</v>
      </c>
      <c r="AS38" s="156"/>
      <c r="AT38" s="156"/>
      <c r="AU38" s="156"/>
      <c r="AV38" s="157"/>
      <c r="AW38" s="93" t="s">
        <v>62</v>
      </c>
      <c r="AX38" s="94"/>
      <c r="AY38" s="94"/>
      <c r="AZ38" s="94"/>
      <c r="BA38" s="95"/>
      <c r="BB38" s="93" t="s">
        <v>63</v>
      </c>
      <c r="BC38" s="94"/>
      <c r="BD38" s="94"/>
      <c r="BE38" s="94"/>
      <c r="BF38" s="95"/>
      <c r="BG38" s="17"/>
      <c r="BH38" s="17"/>
      <c r="BI38" s="17"/>
      <c r="BJ38" s="17"/>
      <c r="BK38" s="17"/>
      <c r="BL38" s="17"/>
    </row>
    <row r="39" spans="1:64" s="19" customFormat="1" ht="15" customHeight="1">
      <c r="A39" s="17"/>
      <c r="B39" s="166">
        <v>1</v>
      </c>
      <c r="C39" s="167"/>
      <c r="D39" s="310"/>
      <c r="E39" s="310"/>
      <c r="F39" s="310"/>
      <c r="G39" s="310"/>
      <c r="H39" s="310"/>
      <c r="I39" s="310"/>
      <c r="J39" s="310"/>
      <c r="K39" s="310"/>
      <c r="L39" s="310"/>
      <c r="M39" s="331"/>
      <c r="N39" s="332"/>
      <c r="O39" s="332"/>
      <c r="P39" s="332"/>
      <c r="Q39" s="332"/>
      <c r="R39" s="332"/>
      <c r="S39" s="332"/>
      <c r="T39" s="333"/>
      <c r="U39" s="334"/>
      <c r="V39" s="335"/>
      <c r="W39" s="335"/>
      <c r="X39" s="335"/>
      <c r="Y39" s="335"/>
      <c r="Z39" s="335"/>
      <c r="AA39" s="335"/>
      <c r="AB39" s="336"/>
      <c r="AC39" s="326" t="str">
        <f>IF(D39="","",1)</f>
        <v/>
      </c>
      <c r="AD39" s="327"/>
      <c r="AE39" s="327"/>
      <c r="AF39" s="327"/>
      <c r="AG39" s="328"/>
      <c r="AH39" s="322"/>
      <c r="AI39" s="322"/>
      <c r="AJ39" s="322"/>
      <c r="AK39" s="322"/>
      <c r="AL39" s="322"/>
      <c r="AM39" s="160" t="str">
        <f>IF(D39="","",AH39*0.1)</f>
        <v/>
      </c>
      <c r="AN39" s="161"/>
      <c r="AO39" s="161"/>
      <c r="AP39" s="161"/>
      <c r="AQ39" s="162"/>
      <c r="AR39" s="160" t="str">
        <f>IF(D39="","",SUM(AH39:AQ39))</f>
        <v/>
      </c>
      <c r="AS39" s="161"/>
      <c r="AT39" s="161"/>
      <c r="AU39" s="161"/>
      <c r="AV39" s="162"/>
      <c r="AW39" s="323"/>
      <c r="AX39" s="324"/>
      <c r="AY39" s="324"/>
      <c r="AZ39" s="324"/>
      <c r="BA39" s="325"/>
      <c r="BB39" s="323"/>
      <c r="BC39" s="324"/>
      <c r="BD39" s="324"/>
      <c r="BE39" s="324"/>
      <c r="BF39" s="325"/>
      <c r="BG39" s="17"/>
      <c r="BH39" s="17"/>
      <c r="BI39" s="17"/>
      <c r="BJ39" s="17"/>
      <c r="BK39" s="17"/>
      <c r="BL39" s="17"/>
    </row>
    <row r="40" spans="1:64" s="19" customFormat="1" ht="15" customHeight="1">
      <c r="A40" s="17"/>
      <c r="B40" s="166">
        <v>2</v>
      </c>
      <c r="C40" s="167"/>
      <c r="D40" s="310"/>
      <c r="E40" s="310"/>
      <c r="F40" s="310"/>
      <c r="G40" s="310"/>
      <c r="H40" s="310"/>
      <c r="I40" s="310"/>
      <c r="J40" s="310"/>
      <c r="K40" s="310"/>
      <c r="L40" s="310"/>
      <c r="M40" s="331"/>
      <c r="N40" s="332"/>
      <c r="O40" s="332"/>
      <c r="P40" s="332"/>
      <c r="Q40" s="332"/>
      <c r="R40" s="332"/>
      <c r="S40" s="332"/>
      <c r="T40" s="333"/>
      <c r="U40" s="334"/>
      <c r="V40" s="335"/>
      <c r="W40" s="335"/>
      <c r="X40" s="335"/>
      <c r="Y40" s="335"/>
      <c r="Z40" s="335"/>
      <c r="AA40" s="335"/>
      <c r="AB40" s="336"/>
      <c r="AC40" s="326" t="str">
        <f t="shared" ref="AC40:AC48" si="0">IF(D40="","",1)</f>
        <v/>
      </c>
      <c r="AD40" s="327"/>
      <c r="AE40" s="327"/>
      <c r="AF40" s="327"/>
      <c r="AG40" s="328"/>
      <c r="AH40" s="322"/>
      <c r="AI40" s="322"/>
      <c r="AJ40" s="322"/>
      <c r="AK40" s="322"/>
      <c r="AL40" s="322"/>
      <c r="AM40" s="160" t="str">
        <f t="shared" ref="AM40:AM48" si="1">IF(D40="","",AH40*0.1)</f>
        <v/>
      </c>
      <c r="AN40" s="161"/>
      <c r="AO40" s="161"/>
      <c r="AP40" s="161"/>
      <c r="AQ40" s="162"/>
      <c r="AR40" s="160" t="str">
        <f t="shared" ref="AR40:AR48" si="2">IF(D40="","",SUM(AH40:AQ40))</f>
        <v/>
      </c>
      <c r="AS40" s="161"/>
      <c r="AT40" s="161"/>
      <c r="AU40" s="161"/>
      <c r="AV40" s="162"/>
      <c r="AW40" s="323"/>
      <c r="AX40" s="324"/>
      <c r="AY40" s="324"/>
      <c r="AZ40" s="324"/>
      <c r="BA40" s="325"/>
      <c r="BB40" s="323"/>
      <c r="BC40" s="324"/>
      <c r="BD40" s="324"/>
      <c r="BE40" s="324"/>
      <c r="BF40" s="325"/>
      <c r="BG40" s="17"/>
      <c r="BH40" s="17"/>
      <c r="BI40" s="17"/>
      <c r="BJ40" s="17"/>
      <c r="BK40" s="17"/>
      <c r="BL40" s="17"/>
    </row>
    <row r="41" spans="1:64" s="19" customFormat="1" ht="15" customHeight="1">
      <c r="A41" s="17"/>
      <c r="B41" s="166">
        <v>3</v>
      </c>
      <c r="C41" s="167"/>
      <c r="D41" s="310"/>
      <c r="E41" s="310"/>
      <c r="F41" s="310"/>
      <c r="G41" s="310"/>
      <c r="H41" s="310"/>
      <c r="I41" s="310"/>
      <c r="J41" s="310"/>
      <c r="K41" s="310"/>
      <c r="L41" s="310"/>
      <c r="M41" s="331"/>
      <c r="N41" s="332"/>
      <c r="O41" s="332"/>
      <c r="P41" s="332"/>
      <c r="Q41" s="332"/>
      <c r="R41" s="332"/>
      <c r="S41" s="332"/>
      <c r="T41" s="333"/>
      <c r="U41" s="334"/>
      <c r="V41" s="335"/>
      <c r="W41" s="335"/>
      <c r="X41" s="335"/>
      <c r="Y41" s="335"/>
      <c r="Z41" s="335"/>
      <c r="AA41" s="335"/>
      <c r="AB41" s="336"/>
      <c r="AC41" s="326" t="str">
        <f t="shared" si="0"/>
        <v/>
      </c>
      <c r="AD41" s="327"/>
      <c r="AE41" s="327"/>
      <c r="AF41" s="327"/>
      <c r="AG41" s="328"/>
      <c r="AH41" s="322"/>
      <c r="AI41" s="322"/>
      <c r="AJ41" s="322"/>
      <c r="AK41" s="322"/>
      <c r="AL41" s="322"/>
      <c r="AM41" s="160" t="str">
        <f t="shared" si="1"/>
        <v/>
      </c>
      <c r="AN41" s="161"/>
      <c r="AO41" s="161"/>
      <c r="AP41" s="161"/>
      <c r="AQ41" s="162"/>
      <c r="AR41" s="160" t="str">
        <f t="shared" si="2"/>
        <v/>
      </c>
      <c r="AS41" s="161"/>
      <c r="AT41" s="161"/>
      <c r="AU41" s="161"/>
      <c r="AV41" s="162"/>
      <c r="AW41" s="323"/>
      <c r="AX41" s="324"/>
      <c r="AY41" s="324"/>
      <c r="AZ41" s="324"/>
      <c r="BA41" s="325"/>
      <c r="BB41" s="323"/>
      <c r="BC41" s="324"/>
      <c r="BD41" s="324"/>
      <c r="BE41" s="324"/>
      <c r="BF41" s="325"/>
      <c r="BG41" s="17"/>
      <c r="BH41" s="17"/>
      <c r="BI41" s="17"/>
      <c r="BJ41" s="17"/>
      <c r="BK41" s="17"/>
      <c r="BL41" s="17"/>
    </row>
    <row r="42" spans="1:64" s="19" customFormat="1" ht="15" customHeight="1">
      <c r="A42" s="17"/>
      <c r="B42" s="166">
        <v>4</v>
      </c>
      <c r="C42" s="167"/>
      <c r="D42" s="310"/>
      <c r="E42" s="310"/>
      <c r="F42" s="310"/>
      <c r="G42" s="310"/>
      <c r="H42" s="310"/>
      <c r="I42" s="310"/>
      <c r="J42" s="310"/>
      <c r="K42" s="310"/>
      <c r="L42" s="310"/>
      <c r="M42" s="331"/>
      <c r="N42" s="332"/>
      <c r="O42" s="332"/>
      <c r="P42" s="332"/>
      <c r="Q42" s="332"/>
      <c r="R42" s="332"/>
      <c r="S42" s="332"/>
      <c r="T42" s="333"/>
      <c r="U42" s="334"/>
      <c r="V42" s="335"/>
      <c r="W42" s="335"/>
      <c r="X42" s="335"/>
      <c r="Y42" s="335"/>
      <c r="Z42" s="335"/>
      <c r="AA42" s="335"/>
      <c r="AB42" s="336"/>
      <c r="AC42" s="326" t="str">
        <f t="shared" si="0"/>
        <v/>
      </c>
      <c r="AD42" s="327"/>
      <c r="AE42" s="327"/>
      <c r="AF42" s="327"/>
      <c r="AG42" s="328"/>
      <c r="AH42" s="322"/>
      <c r="AI42" s="322"/>
      <c r="AJ42" s="322"/>
      <c r="AK42" s="322"/>
      <c r="AL42" s="322"/>
      <c r="AM42" s="160" t="str">
        <f t="shared" si="1"/>
        <v/>
      </c>
      <c r="AN42" s="161"/>
      <c r="AO42" s="161"/>
      <c r="AP42" s="161"/>
      <c r="AQ42" s="162"/>
      <c r="AR42" s="160" t="str">
        <f t="shared" si="2"/>
        <v/>
      </c>
      <c r="AS42" s="161"/>
      <c r="AT42" s="161"/>
      <c r="AU42" s="161"/>
      <c r="AV42" s="162"/>
      <c r="AW42" s="323"/>
      <c r="AX42" s="324"/>
      <c r="AY42" s="324"/>
      <c r="AZ42" s="324"/>
      <c r="BA42" s="325"/>
      <c r="BB42" s="323"/>
      <c r="BC42" s="324"/>
      <c r="BD42" s="324"/>
      <c r="BE42" s="324"/>
      <c r="BF42" s="325"/>
      <c r="BG42" s="17"/>
      <c r="BH42" s="17"/>
      <c r="BI42" s="17"/>
      <c r="BJ42" s="17"/>
      <c r="BK42" s="17"/>
      <c r="BL42" s="17"/>
    </row>
    <row r="43" spans="1:64" s="19" customFormat="1" ht="15" customHeight="1">
      <c r="A43" s="17"/>
      <c r="B43" s="166">
        <v>5</v>
      </c>
      <c r="C43" s="167"/>
      <c r="D43" s="310"/>
      <c r="E43" s="310"/>
      <c r="F43" s="310"/>
      <c r="G43" s="310"/>
      <c r="H43" s="310"/>
      <c r="I43" s="310"/>
      <c r="J43" s="310"/>
      <c r="K43" s="310"/>
      <c r="L43" s="310"/>
      <c r="M43" s="331"/>
      <c r="N43" s="332"/>
      <c r="O43" s="332"/>
      <c r="P43" s="332"/>
      <c r="Q43" s="332"/>
      <c r="R43" s="332"/>
      <c r="S43" s="332"/>
      <c r="T43" s="333"/>
      <c r="U43" s="334"/>
      <c r="V43" s="335"/>
      <c r="W43" s="335"/>
      <c r="X43" s="335"/>
      <c r="Y43" s="335"/>
      <c r="Z43" s="335"/>
      <c r="AA43" s="335"/>
      <c r="AB43" s="336"/>
      <c r="AC43" s="326" t="str">
        <f t="shared" si="0"/>
        <v/>
      </c>
      <c r="AD43" s="327"/>
      <c r="AE43" s="327"/>
      <c r="AF43" s="327"/>
      <c r="AG43" s="328"/>
      <c r="AH43" s="322"/>
      <c r="AI43" s="322"/>
      <c r="AJ43" s="322"/>
      <c r="AK43" s="322"/>
      <c r="AL43" s="322"/>
      <c r="AM43" s="160" t="str">
        <f t="shared" si="1"/>
        <v/>
      </c>
      <c r="AN43" s="161"/>
      <c r="AO43" s="161"/>
      <c r="AP43" s="161"/>
      <c r="AQ43" s="162"/>
      <c r="AR43" s="160" t="str">
        <f t="shared" si="2"/>
        <v/>
      </c>
      <c r="AS43" s="161"/>
      <c r="AT43" s="161"/>
      <c r="AU43" s="161"/>
      <c r="AV43" s="162"/>
      <c r="AW43" s="323"/>
      <c r="AX43" s="324"/>
      <c r="AY43" s="324"/>
      <c r="AZ43" s="324"/>
      <c r="BA43" s="325"/>
      <c r="BB43" s="323"/>
      <c r="BC43" s="324"/>
      <c r="BD43" s="324"/>
      <c r="BE43" s="324"/>
      <c r="BF43" s="325"/>
      <c r="BG43" s="17"/>
      <c r="BH43" s="17"/>
      <c r="BI43" s="17"/>
      <c r="BJ43" s="17"/>
      <c r="BK43" s="17"/>
      <c r="BL43" s="17"/>
    </row>
    <row r="44" spans="1:64" s="19" customFormat="1" ht="15" customHeight="1">
      <c r="A44" s="17"/>
      <c r="B44" s="166">
        <v>6</v>
      </c>
      <c r="C44" s="167"/>
      <c r="D44" s="310"/>
      <c r="E44" s="310"/>
      <c r="F44" s="310"/>
      <c r="G44" s="310"/>
      <c r="H44" s="310"/>
      <c r="I44" s="310"/>
      <c r="J44" s="310"/>
      <c r="K44" s="310"/>
      <c r="L44" s="310"/>
      <c r="M44" s="331"/>
      <c r="N44" s="332"/>
      <c r="O44" s="332"/>
      <c r="P44" s="332"/>
      <c r="Q44" s="332"/>
      <c r="R44" s="332"/>
      <c r="S44" s="332"/>
      <c r="T44" s="333"/>
      <c r="U44" s="334"/>
      <c r="V44" s="335"/>
      <c r="W44" s="335"/>
      <c r="X44" s="335"/>
      <c r="Y44" s="335"/>
      <c r="Z44" s="335"/>
      <c r="AA44" s="335"/>
      <c r="AB44" s="336"/>
      <c r="AC44" s="326" t="str">
        <f t="shared" si="0"/>
        <v/>
      </c>
      <c r="AD44" s="327"/>
      <c r="AE44" s="327"/>
      <c r="AF44" s="327"/>
      <c r="AG44" s="328"/>
      <c r="AH44" s="322"/>
      <c r="AI44" s="322"/>
      <c r="AJ44" s="322"/>
      <c r="AK44" s="322"/>
      <c r="AL44" s="322"/>
      <c r="AM44" s="160" t="str">
        <f t="shared" si="1"/>
        <v/>
      </c>
      <c r="AN44" s="161"/>
      <c r="AO44" s="161"/>
      <c r="AP44" s="161"/>
      <c r="AQ44" s="162"/>
      <c r="AR44" s="160" t="str">
        <f t="shared" si="2"/>
        <v/>
      </c>
      <c r="AS44" s="161"/>
      <c r="AT44" s="161"/>
      <c r="AU44" s="161"/>
      <c r="AV44" s="162"/>
      <c r="AW44" s="323"/>
      <c r="AX44" s="324"/>
      <c r="AY44" s="324"/>
      <c r="AZ44" s="324"/>
      <c r="BA44" s="325"/>
      <c r="BB44" s="323"/>
      <c r="BC44" s="324"/>
      <c r="BD44" s="324"/>
      <c r="BE44" s="324"/>
      <c r="BF44" s="325"/>
      <c r="BG44" s="17"/>
      <c r="BH44" s="17"/>
      <c r="BI44" s="17"/>
      <c r="BJ44" s="17"/>
      <c r="BK44" s="17"/>
      <c r="BL44" s="17"/>
    </row>
    <row r="45" spans="1:64" s="19" customFormat="1" ht="15" customHeight="1">
      <c r="A45" s="17"/>
      <c r="B45" s="166">
        <v>7</v>
      </c>
      <c r="C45" s="167"/>
      <c r="D45" s="310"/>
      <c r="E45" s="310"/>
      <c r="F45" s="310"/>
      <c r="G45" s="310"/>
      <c r="H45" s="310"/>
      <c r="I45" s="310"/>
      <c r="J45" s="310"/>
      <c r="K45" s="310"/>
      <c r="L45" s="310"/>
      <c r="M45" s="331"/>
      <c r="N45" s="332"/>
      <c r="O45" s="332"/>
      <c r="P45" s="332"/>
      <c r="Q45" s="332"/>
      <c r="R45" s="332"/>
      <c r="S45" s="332"/>
      <c r="T45" s="333"/>
      <c r="U45" s="334"/>
      <c r="V45" s="335"/>
      <c r="W45" s="335"/>
      <c r="X45" s="335"/>
      <c r="Y45" s="335"/>
      <c r="Z45" s="335"/>
      <c r="AA45" s="335"/>
      <c r="AB45" s="336"/>
      <c r="AC45" s="326" t="str">
        <f t="shared" si="0"/>
        <v/>
      </c>
      <c r="AD45" s="327"/>
      <c r="AE45" s="327"/>
      <c r="AF45" s="327"/>
      <c r="AG45" s="328"/>
      <c r="AH45" s="322"/>
      <c r="AI45" s="322"/>
      <c r="AJ45" s="322"/>
      <c r="AK45" s="322"/>
      <c r="AL45" s="322"/>
      <c r="AM45" s="160" t="str">
        <f t="shared" si="1"/>
        <v/>
      </c>
      <c r="AN45" s="161"/>
      <c r="AO45" s="161"/>
      <c r="AP45" s="161"/>
      <c r="AQ45" s="162"/>
      <c r="AR45" s="160" t="str">
        <f t="shared" si="2"/>
        <v/>
      </c>
      <c r="AS45" s="161"/>
      <c r="AT45" s="161"/>
      <c r="AU45" s="161"/>
      <c r="AV45" s="162"/>
      <c r="AW45" s="323"/>
      <c r="AX45" s="324"/>
      <c r="AY45" s="324"/>
      <c r="AZ45" s="324"/>
      <c r="BA45" s="325"/>
      <c r="BB45" s="323"/>
      <c r="BC45" s="324"/>
      <c r="BD45" s="324"/>
      <c r="BE45" s="324"/>
      <c r="BF45" s="325"/>
      <c r="BG45" s="17"/>
      <c r="BH45" s="17"/>
      <c r="BI45" s="17"/>
      <c r="BJ45" s="17"/>
      <c r="BK45" s="17"/>
      <c r="BL45" s="17"/>
    </row>
    <row r="46" spans="1:64" s="19" customFormat="1" ht="15" customHeight="1">
      <c r="A46" s="17"/>
      <c r="B46" s="166">
        <v>8</v>
      </c>
      <c r="C46" s="167"/>
      <c r="D46" s="310"/>
      <c r="E46" s="310"/>
      <c r="F46" s="310"/>
      <c r="G46" s="310"/>
      <c r="H46" s="310"/>
      <c r="I46" s="310"/>
      <c r="J46" s="310"/>
      <c r="K46" s="310"/>
      <c r="L46" s="310"/>
      <c r="M46" s="331"/>
      <c r="N46" s="332"/>
      <c r="O46" s="332"/>
      <c r="P46" s="332"/>
      <c r="Q46" s="332"/>
      <c r="R46" s="332"/>
      <c r="S46" s="332"/>
      <c r="T46" s="333"/>
      <c r="U46" s="334"/>
      <c r="V46" s="335"/>
      <c r="W46" s="335"/>
      <c r="X46" s="335"/>
      <c r="Y46" s="335"/>
      <c r="Z46" s="335"/>
      <c r="AA46" s="335"/>
      <c r="AB46" s="336"/>
      <c r="AC46" s="326" t="str">
        <f t="shared" si="0"/>
        <v/>
      </c>
      <c r="AD46" s="327"/>
      <c r="AE46" s="327"/>
      <c r="AF46" s="327"/>
      <c r="AG46" s="328"/>
      <c r="AH46" s="322"/>
      <c r="AI46" s="322"/>
      <c r="AJ46" s="322"/>
      <c r="AK46" s="322"/>
      <c r="AL46" s="322"/>
      <c r="AM46" s="160" t="str">
        <f t="shared" si="1"/>
        <v/>
      </c>
      <c r="AN46" s="161"/>
      <c r="AO46" s="161"/>
      <c r="AP46" s="161"/>
      <c r="AQ46" s="162"/>
      <c r="AR46" s="160" t="str">
        <f t="shared" si="2"/>
        <v/>
      </c>
      <c r="AS46" s="161"/>
      <c r="AT46" s="161"/>
      <c r="AU46" s="161"/>
      <c r="AV46" s="162"/>
      <c r="AW46" s="323"/>
      <c r="AX46" s="324"/>
      <c r="AY46" s="324"/>
      <c r="AZ46" s="324"/>
      <c r="BA46" s="325"/>
      <c r="BB46" s="323"/>
      <c r="BC46" s="324"/>
      <c r="BD46" s="324"/>
      <c r="BE46" s="324"/>
      <c r="BF46" s="325"/>
      <c r="BG46" s="17"/>
      <c r="BH46" s="17"/>
      <c r="BI46" s="17"/>
      <c r="BJ46" s="17"/>
      <c r="BK46" s="17"/>
      <c r="BL46" s="17"/>
    </row>
    <row r="47" spans="1:64" s="19" customFormat="1" ht="15" customHeight="1">
      <c r="A47" s="17"/>
      <c r="B47" s="166">
        <v>9</v>
      </c>
      <c r="C47" s="167"/>
      <c r="D47" s="310"/>
      <c r="E47" s="310"/>
      <c r="F47" s="310"/>
      <c r="G47" s="310"/>
      <c r="H47" s="310"/>
      <c r="I47" s="310"/>
      <c r="J47" s="310"/>
      <c r="K47" s="310"/>
      <c r="L47" s="310"/>
      <c r="M47" s="331"/>
      <c r="N47" s="332"/>
      <c r="O47" s="332"/>
      <c r="P47" s="332"/>
      <c r="Q47" s="332"/>
      <c r="R47" s="332"/>
      <c r="S47" s="332"/>
      <c r="T47" s="333"/>
      <c r="U47" s="334"/>
      <c r="V47" s="335"/>
      <c r="W47" s="335"/>
      <c r="X47" s="335"/>
      <c r="Y47" s="335"/>
      <c r="Z47" s="335"/>
      <c r="AA47" s="335"/>
      <c r="AB47" s="336"/>
      <c r="AC47" s="326" t="str">
        <f t="shared" si="0"/>
        <v/>
      </c>
      <c r="AD47" s="327"/>
      <c r="AE47" s="327"/>
      <c r="AF47" s="327"/>
      <c r="AG47" s="328"/>
      <c r="AH47" s="322"/>
      <c r="AI47" s="322"/>
      <c r="AJ47" s="322"/>
      <c r="AK47" s="322"/>
      <c r="AL47" s="322"/>
      <c r="AM47" s="160" t="str">
        <f t="shared" si="1"/>
        <v/>
      </c>
      <c r="AN47" s="161"/>
      <c r="AO47" s="161"/>
      <c r="AP47" s="161"/>
      <c r="AQ47" s="162"/>
      <c r="AR47" s="160" t="str">
        <f t="shared" si="2"/>
        <v/>
      </c>
      <c r="AS47" s="161"/>
      <c r="AT47" s="161"/>
      <c r="AU47" s="161"/>
      <c r="AV47" s="162"/>
      <c r="AW47" s="323"/>
      <c r="AX47" s="324"/>
      <c r="AY47" s="324"/>
      <c r="AZ47" s="324"/>
      <c r="BA47" s="325"/>
      <c r="BB47" s="323"/>
      <c r="BC47" s="324"/>
      <c r="BD47" s="324"/>
      <c r="BE47" s="324"/>
      <c r="BF47" s="325"/>
      <c r="BG47" s="17"/>
      <c r="BH47" s="17"/>
      <c r="BI47" s="17"/>
      <c r="BJ47" s="17"/>
      <c r="BK47" s="17"/>
      <c r="BL47" s="17"/>
    </row>
    <row r="48" spans="1:64" s="19" customFormat="1" ht="15" customHeight="1">
      <c r="A48" s="17"/>
      <c r="B48" s="166">
        <v>10</v>
      </c>
      <c r="C48" s="167"/>
      <c r="D48" s="310"/>
      <c r="E48" s="310"/>
      <c r="F48" s="310"/>
      <c r="G48" s="310"/>
      <c r="H48" s="310"/>
      <c r="I48" s="310"/>
      <c r="J48" s="310"/>
      <c r="K48" s="310"/>
      <c r="L48" s="310"/>
      <c r="M48" s="331"/>
      <c r="N48" s="332"/>
      <c r="O48" s="332"/>
      <c r="P48" s="332"/>
      <c r="Q48" s="332"/>
      <c r="R48" s="332"/>
      <c r="S48" s="332"/>
      <c r="T48" s="333"/>
      <c r="U48" s="334"/>
      <c r="V48" s="335"/>
      <c r="W48" s="335"/>
      <c r="X48" s="335"/>
      <c r="Y48" s="335"/>
      <c r="Z48" s="335"/>
      <c r="AA48" s="335"/>
      <c r="AB48" s="336"/>
      <c r="AC48" s="326" t="str">
        <f t="shared" si="0"/>
        <v/>
      </c>
      <c r="AD48" s="327"/>
      <c r="AE48" s="327"/>
      <c r="AF48" s="327"/>
      <c r="AG48" s="328"/>
      <c r="AH48" s="322"/>
      <c r="AI48" s="322"/>
      <c r="AJ48" s="322"/>
      <c r="AK48" s="322"/>
      <c r="AL48" s="322"/>
      <c r="AM48" s="160" t="str">
        <f t="shared" si="1"/>
        <v/>
      </c>
      <c r="AN48" s="161"/>
      <c r="AO48" s="161"/>
      <c r="AP48" s="161"/>
      <c r="AQ48" s="162"/>
      <c r="AR48" s="160" t="str">
        <f t="shared" si="2"/>
        <v/>
      </c>
      <c r="AS48" s="161"/>
      <c r="AT48" s="161"/>
      <c r="AU48" s="161"/>
      <c r="AV48" s="162"/>
      <c r="AW48" s="323"/>
      <c r="AX48" s="324"/>
      <c r="AY48" s="324"/>
      <c r="AZ48" s="324"/>
      <c r="BA48" s="325"/>
      <c r="BB48" s="323"/>
      <c r="BC48" s="324"/>
      <c r="BD48" s="324"/>
      <c r="BE48" s="324"/>
      <c r="BF48" s="325"/>
      <c r="BG48" s="17"/>
      <c r="BH48" s="17"/>
      <c r="BI48" s="17"/>
      <c r="BJ48" s="17"/>
      <c r="BK48" s="17"/>
      <c r="BL48" s="17"/>
    </row>
    <row r="49" spans="1:57" s="19" customFormat="1" ht="1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row>
    <row r="50" spans="1:57">
      <c r="B50" s="1"/>
      <c r="C50" s="178" t="s">
        <v>73</v>
      </c>
      <c r="D50" s="178"/>
      <c r="E50" s="178"/>
      <c r="F50" s="178"/>
      <c r="G50" s="178"/>
      <c r="H50" s="178"/>
      <c r="I50" s="178"/>
      <c r="J50" s="178"/>
      <c r="K50" s="178"/>
      <c r="L50" s="178"/>
      <c r="M50" s="178"/>
      <c r="N50" s="178"/>
      <c r="O50" s="178"/>
      <c r="P50" s="178"/>
      <c r="Q50" s="178"/>
      <c r="R50" s="178"/>
      <c r="S50" s="178"/>
      <c r="T50" s="178"/>
      <c r="U50" s="178"/>
      <c r="V50" s="178"/>
      <c r="W50" s="178"/>
      <c r="X50" s="178"/>
      <c r="Y50" s="178"/>
      <c r="AN50" s="3"/>
      <c r="AO50" s="3"/>
      <c r="AP50" s="3"/>
      <c r="AQ50" s="3"/>
      <c r="AR50" s="3"/>
      <c r="AS50" s="3"/>
      <c r="AT50" s="20"/>
      <c r="AU50" s="21"/>
      <c r="AV50" s="21"/>
      <c r="AW50" s="21"/>
      <c r="AX50" s="22"/>
      <c r="AY50" s="22"/>
      <c r="AZ50" s="22"/>
      <c r="BA50" s="22"/>
      <c r="BB50" s="22"/>
      <c r="BC50" s="22"/>
    </row>
    <row r="51" spans="1:57">
      <c r="B51" s="154"/>
      <c r="C51" s="154"/>
      <c r="D51" s="154" t="s">
        <v>74</v>
      </c>
      <c r="E51" s="154"/>
      <c r="F51" s="154"/>
      <c r="G51" s="154"/>
      <c r="H51" s="154"/>
      <c r="I51" s="154" t="s">
        <v>75</v>
      </c>
      <c r="J51" s="154"/>
      <c r="K51" s="154"/>
      <c r="L51" s="154"/>
      <c r="M51" s="154" t="s">
        <v>76</v>
      </c>
      <c r="N51" s="154"/>
      <c r="O51" s="154"/>
      <c r="P51" s="154"/>
      <c r="Q51" s="154"/>
      <c r="R51" s="154"/>
      <c r="S51" s="154"/>
      <c r="T51" s="154"/>
      <c r="U51" s="185" t="s">
        <v>77</v>
      </c>
      <c r="V51" s="185"/>
      <c r="W51" s="185"/>
      <c r="X51" s="185"/>
      <c r="Y51" s="185"/>
      <c r="Z51" s="154" t="s">
        <v>60</v>
      </c>
      <c r="AA51" s="154"/>
      <c r="AB51" s="154"/>
      <c r="AC51" s="154"/>
      <c r="AD51" s="154"/>
      <c r="AE51" s="154" t="s">
        <v>61</v>
      </c>
      <c r="AF51" s="154"/>
      <c r="AG51" s="154"/>
      <c r="AH51" s="154"/>
      <c r="AI51" s="154"/>
      <c r="AJ51" s="154" t="s">
        <v>78</v>
      </c>
      <c r="AK51" s="154"/>
      <c r="AL51" s="154"/>
      <c r="AM51" s="154"/>
      <c r="AN51" s="154"/>
      <c r="AO51" s="154"/>
      <c r="AP51" s="154"/>
      <c r="AQ51" s="154"/>
      <c r="AW51" s="179"/>
      <c r="AX51" s="179"/>
      <c r="AY51" s="22"/>
      <c r="AZ51" s="22"/>
      <c r="BA51" s="22"/>
      <c r="BB51" s="22"/>
      <c r="BC51" s="22"/>
    </row>
    <row r="52" spans="1:57">
      <c r="B52" s="180">
        <v>1</v>
      </c>
      <c r="C52" s="180"/>
      <c r="D52" s="329"/>
      <c r="E52" s="329"/>
      <c r="F52" s="329"/>
      <c r="G52" s="329"/>
      <c r="H52" s="329"/>
      <c r="I52" s="329"/>
      <c r="J52" s="329"/>
      <c r="K52" s="329"/>
      <c r="L52" s="329"/>
      <c r="M52" s="337"/>
      <c r="N52" s="337"/>
      <c r="O52" s="337"/>
      <c r="P52" s="337"/>
      <c r="Q52" s="337"/>
      <c r="R52" s="337"/>
      <c r="S52" s="337"/>
      <c r="T52" s="337"/>
      <c r="U52" s="322"/>
      <c r="V52" s="322"/>
      <c r="W52" s="322"/>
      <c r="X52" s="322"/>
      <c r="Y52" s="322"/>
      <c r="Z52" s="183" t="str">
        <f>IF(D52="","",U52*0.1)</f>
        <v/>
      </c>
      <c r="AA52" s="183"/>
      <c r="AB52" s="183"/>
      <c r="AC52" s="183"/>
      <c r="AD52" s="183"/>
      <c r="AE52" s="183" t="str">
        <f>IF(U52="","",SUM(U52:AD52))</f>
        <v/>
      </c>
      <c r="AF52" s="183"/>
      <c r="AG52" s="183"/>
      <c r="AH52" s="183"/>
      <c r="AI52" s="183"/>
      <c r="AJ52" s="329"/>
      <c r="AK52" s="329"/>
      <c r="AL52" s="329"/>
      <c r="AM52" s="329"/>
      <c r="AN52" s="329"/>
      <c r="AO52" s="329"/>
      <c r="AP52" s="329"/>
      <c r="AQ52" s="329"/>
      <c r="AR52" s="22"/>
      <c r="AS52" s="22"/>
      <c r="AW52" s="184"/>
      <c r="AX52" s="184"/>
      <c r="AY52" s="22"/>
      <c r="AZ52" s="22"/>
      <c r="BA52" s="22"/>
      <c r="BB52" s="22"/>
      <c r="BC52" s="22"/>
    </row>
    <row r="53" spans="1:57">
      <c r="B53" s="180">
        <v>2</v>
      </c>
      <c r="C53" s="180"/>
      <c r="D53" s="329"/>
      <c r="E53" s="329"/>
      <c r="F53" s="329"/>
      <c r="G53" s="329"/>
      <c r="H53" s="329"/>
      <c r="I53" s="329"/>
      <c r="J53" s="329"/>
      <c r="K53" s="329"/>
      <c r="L53" s="329"/>
      <c r="M53" s="337"/>
      <c r="N53" s="337"/>
      <c r="O53" s="337"/>
      <c r="P53" s="337"/>
      <c r="Q53" s="337"/>
      <c r="R53" s="337"/>
      <c r="S53" s="337"/>
      <c r="T53" s="337"/>
      <c r="U53" s="322"/>
      <c r="V53" s="322"/>
      <c r="W53" s="322"/>
      <c r="X53" s="322"/>
      <c r="Y53" s="322"/>
      <c r="Z53" s="183" t="str">
        <f t="shared" ref="Z53:Z61" si="3">IF(D53="","",U53*0.1)</f>
        <v/>
      </c>
      <c r="AA53" s="183"/>
      <c r="AB53" s="183"/>
      <c r="AC53" s="183"/>
      <c r="AD53" s="183"/>
      <c r="AE53" s="183" t="str">
        <f t="shared" ref="AE53:AE61" si="4">IF(U53="","",SUM(U53:AD53))</f>
        <v/>
      </c>
      <c r="AF53" s="183"/>
      <c r="AG53" s="183"/>
      <c r="AH53" s="183"/>
      <c r="AI53" s="183"/>
      <c r="AJ53" s="329"/>
      <c r="AK53" s="329"/>
      <c r="AL53" s="329"/>
      <c r="AM53" s="329"/>
      <c r="AN53" s="329"/>
      <c r="AO53" s="329"/>
      <c r="AP53" s="329"/>
      <c r="AQ53" s="329"/>
      <c r="AR53" s="22"/>
      <c r="AS53" s="22"/>
      <c r="AW53" s="184"/>
      <c r="AX53" s="184"/>
      <c r="AY53" s="22"/>
      <c r="AZ53" s="22"/>
      <c r="BA53" s="22"/>
      <c r="BB53" s="22"/>
      <c r="BC53" s="22"/>
    </row>
    <row r="54" spans="1:57">
      <c r="B54" s="180">
        <v>3</v>
      </c>
      <c r="C54" s="180"/>
      <c r="D54" s="329"/>
      <c r="E54" s="329"/>
      <c r="F54" s="329"/>
      <c r="G54" s="329"/>
      <c r="H54" s="329"/>
      <c r="I54" s="329"/>
      <c r="J54" s="329"/>
      <c r="K54" s="329"/>
      <c r="L54" s="329"/>
      <c r="M54" s="337"/>
      <c r="N54" s="337"/>
      <c r="O54" s="337"/>
      <c r="P54" s="337"/>
      <c r="Q54" s="337"/>
      <c r="R54" s="337"/>
      <c r="S54" s="337"/>
      <c r="T54" s="337"/>
      <c r="U54" s="322"/>
      <c r="V54" s="322"/>
      <c r="W54" s="322"/>
      <c r="X54" s="322"/>
      <c r="Y54" s="322"/>
      <c r="Z54" s="183" t="str">
        <f t="shared" si="3"/>
        <v/>
      </c>
      <c r="AA54" s="183"/>
      <c r="AB54" s="183"/>
      <c r="AC54" s="183"/>
      <c r="AD54" s="183"/>
      <c r="AE54" s="183" t="str">
        <f t="shared" si="4"/>
        <v/>
      </c>
      <c r="AF54" s="183"/>
      <c r="AG54" s="183"/>
      <c r="AH54" s="183"/>
      <c r="AI54" s="183"/>
      <c r="AJ54" s="329"/>
      <c r="AK54" s="329"/>
      <c r="AL54" s="329"/>
      <c r="AM54" s="329"/>
      <c r="AN54" s="329"/>
      <c r="AO54" s="329"/>
      <c r="AP54" s="329"/>
      <c r="AQ54" s="329"/>
      <c r="AR54" s="22"/>
      <c r="AS54" s="22"/>
      <c r="AW54" s="184"/>
      <c r="AX54" s="184"/>
      <c r="AY54" s="22"/>
      <c r="AZ54" s="22"/>
      <c r="BA54" s="22"/>
      <c r="BB54" s="22"/>
      <c r="BC54" s="22"/>
    </row>
    <row r="55" spans="1:57">
      <c r="B55" s="180">
        <v>4</v>
      </c>
      <c r="C55" s="180"/>
      <c r="D55" s="329"/>
      <c r="E55" s="329"/>
      <c r="F55" s="329"/>
      <c r="G55" s="329"/>
      <c r="H55" s="329"/>
      <c r="I55" s="329"/>
      <c r="J55" s="329"/>
      <c r="K55" s="329"/>
      <c r="L55" s="329"/>
      <c r="M55" s="337"/>
      <c r="N55" s="337"/>
      <c r="O55" s="337"/>
      <c r="P55" s="337"/>
      <c r="Q55" s="337"/>
      <c r="R55" s="337"/>
      <c r="S55" s="337"/>
      <c r="T55" s="337"/>
      <c r="U55" s="322"/>
      <c r="V55" s="322"/>
      <c r="W55" s="322"/>
      <c r="X55" s="322"/>
      <c r="Y55" s="322"/>
      <c r="Z55" s="183" t="str">
        <f t="shared" si="3"/>
        <v/>
      </c>
      <c r="AA55" s="183"/>
      <c r="AB55" s="183"/>
      <c r="AC55" s="183"/>
      <c r="AD55" s="183"/>
      <c r="AE55" s="183" t="str">
        <f t="shared" si="4"/>
        <v/>
      </c>
      <c r="AF55" s="183"/>
      <c r="AG55" s="183"/>
      <c r="AH55" s="183"/>
      <c r="AI55" s="183"/>
      <c r="AJ55" s="329"/>
      <c r="AK55" s="329"/>
      <c r="AL55" s="329"/>
      <c r="AM55" s="329"/>
      <c r="AN55" s="329"/>
      <c r="AO55" s="329"/>
      <c r="AP55" s="329"/>
      <c r="AQ55" s="329"/>
      <c r="AR55" s="22"/>
      <c r="AS55" s="22"/>
      <c r="AW55" s="179"/>
      <c r="AX55" s="179"/>
      <c r="AY55" s="22"/>
      <c r="AZ55" s="22"/>
      <c r="BA55" s="22"/>
      <c r="BB55" s="22"/>
      <c r="BC55" s="22"/>
    </row>
    <row r="56" spans="1:57">
      <c r="B56" s="180">
        <v>5</v>
      </c>
      <c r="C56" s="180"/>
      <c r="D56" s="329"/>
      <c r="E56" s="329"/>
      <c r="F56" s="329"/>
      <c r="G56" s="329"/>
      <c r="H56" s="329"/>
      <c r="I56" s="329"/>
      <c r="J56" s="329"/>
      <c r="K56" s="329"/>
      <c r="L56" s="329"/>
      <c r="M56" s="337"/>
      <c r="N56" s="337"/>
      <c r="O56" s="337"/>
      <c r="P56" s="337"/>
      <c r="Q56" s="337"/>
      <c r="R56" s="337"/>
      <c r="S56" s="337"/>
      <c r="T56" s="337"/>
      <c r="U56" s="322"/>
      <c r="V56" s="322"/>
      <c r="W56" s="322"/>
      <c r="X56" s="322"/>
      <c r="Y56" s="322"/>
      <c r="Z56" s="183" t="str">
        <f t="shared" si="3"/>
        <v/>
      </c>
      <c r="AA56" s="183"/>
      <c r="AB56" s="183"/>
      <c r="AC56" s="183"/>
      <c r="AD56" s="183"/>
      <c r="AE56" s="183" t="str">
        <f t="shared" si="4"/>
        <v/>
      </c>
      <c r="AF56" s="183"/>
      <c r="AG56" s="183"/>
      <c r="AH56" s="183"/>
      <c r="AI56" s="183"/>
      <c r="AJ56" s="329"/>
      <c r="AK56" s="329"/>
      <c r="AL56" s="329"/>
      <c r="AM56" s="329"/>
      <c r="AN56" s="329"/>
      <c r="AO56" s="329"/>
      <c r="AP56" s="329"/>
      <c r="AQ56" s="329"/>
      <c r="AR56" s="22"/>
      <c r="AS56" s="22"/>
      <c r="AW56" s="184"/>
      <c r="AX56" s="184"/>
      <c r="AY56" s="22"/>
      <c r="AZ56" s="22"/>
      <c r="BA56" s="22"/>
      <c r="BB56" s="22"/>
      <c r="BC56" s="22"/>
    </row>
    <row r="57" spans="1:57">
      <c r="B57" s="180">
        <v>6</v>
      </c>
      <c r="C57" s="180"/>
      <c r="D57" s="329"/>
      <c r="E57" s="329"/>
      <c r="F57" s="329"/>
      <c r="G57" s="329"/>
      <c r="H57" s="329"/>
      <c r="I57" s="329"/>
      <c r="J57" s="329"/>
      <c r="K57" s="329"/>
      <c r="L57" s="329"/>
      <c r="M57" s="337"/>
      <c r="N57" s="337"/>
      <c r="O57" s="337"/>
      <c r="P57" s="337"/>
      <c r="Q57" s="337"/>
      <c r="R57" s="337"/>
      <c r="S57" s="337"/>
      <c r="T57" s="337"/>
      <c r="U57" s="322"/>
      <c r="V57" s="322"/>
      <c r="W57" s="322"/>
      <c r="X57" s="322"/>
      <c r="Y57" s="322"/>
      <c r="Z57" s="183" t="str">
        <f t="shared" si="3"/>
        <v/>
      </c>
      <c r="AA57" s="183"/>
      <c r="AB57" s="183"/>
      <c r="AC57" s="183"/>
      <c r="AD57" s="183"/>
      <c r="AE57" s="183" t="str">
        <f t="shared" si="4"/>
        <v/>
      </c>
      <c r="AF57" s="183"/>
      <c r="AG57" s="183"/>
      <c r="AH57" s="183"/>
      <c r="AI57" s="183"/>
      <c r="AJ57" s="329"/>
      <c r="AK57" s="329"/>
      <c r="AL57" s="329"/>
      <c r="AM57" s="329"/>
      <c r="AN57" s="329"/>
      <c r="AO57" s="329"/>
      <c r="AP57" s="329"/>
      <c r="AQ57" s="329"/>
      <c r="AR57" s="22"/>
      <c r="AS57" s="22"/>
      <c r="AW57" s="184"/>
      <c r="AX57" s="184"/>
      <c r="AY57" s="22"/>
      <c r="AZ57" s="22"/>
      <c r="BA57" s="22"/>
      <c r="BB57" s="22"/>
      <c r="BC57" s="22"/>
    </row>
    <row r="58" spans="1:57">
      <c r="B58" s="180">
        <v>7</v>
      </c>
      <c r="C58" s="180"/>
      <c r="D58" s="329"/>
      <c r="E58" s="329"/>
      <c r="F58" s="329"/>
      <c r="G58" s="329"/>
      <c r="H58" s="329"/>
      <c r="I58" s="329"/>
      <c r="J58" s="329"/>
      <c r="K58" s="329"/>
      <c r="L58" s="329"/>
      <c r="M58" s="337"/>
      <c r="N58" s="337"/>
      <c r="O58" s="337"/>
      <c r="P58" s="337"/>
      <c r="Q58" s="337"/>
      <c r="R58" s="337"/>
      <c r="S58" s="337"/>
      <c r="T58" s="337"/>
      <c r="U58" s="322"/>
      <c r="V58" s="322"/>
      <c r="W58" s="322"/>
      <c r="X58" s="322"/>
      <c r="Y58" s="322"/>
      <c r="Z58" s="183" t="str">
        <f t="shared" si="3"/>
        <v/>
      </c>
      <c r="AA58" s="183"/>
      <c r="AB58" s="183"/>
      <c r="AC58" s="183"/>
      <c r="AD58" s="183"/>
      <c r="AE58" s="183" t="str">
        <f t="shared" si="4"/>
        <v/>
      </c>
      <c r="AF58" s="183"/>
      <c r="AG58" s="183"/>
      <c r="AH58" s="183"/>
      <c r="AI58" s="183"/>
      <c r="AJ58" s="329"/>
      <c r="AK58" s="329"/>
      <c r="AL58" s="329"/>
      <c r="AM58" s="329"/>
      <c r="AN58" s="329"/>
      <c r="AO58" s="329"/>
      <c r="AP58" s="329"/>
      <c r="AQ58" s="329"/>
      <c r="AR58" s="22"/>
      <c r="AS58" s="22"/>
      <c r="AW58" s="184"/>
      <c r="AX58" s="184"/>
      <c r="AY58" s="22"/>
      <c r="AZ58" s="22"/>
      <c r="BA58" s="22"/>
      <c r="BB58" s="22"/>
      <c r="BC58" s="22"/>
    </row>
    <row r="59" spans="1:57">
      <c r="B59" s="180">
        <v>8</v>
      </c>
      <c r="C59" s="180"/>
      <c r="D59" s="329"/>
      <c r="E59" s="329"/>
      <c r="F59" s="329"/>
      <c r="G59" s="329"/>
      <c r="H59" s="329"/>
      <c r="I59" s="329"/>
      <c r="J59" s="329"/>
      <c r="K59" s="329"/>
      <c r="L59" s="329"/>
      <c r="M59" s="337"/>
      <c r="N59" s="337"/>
      <c r="O59" s="337"/>
      <c r="P59" s="337"/>
      <c r="Q59" s="337"/>
      <c r="R59" s="337"/>
      <c r="S59" s="337"/>
      <c r="T59" s="337"/>
      <c r="U59" s="322"/>
      <c r="V59" s="322"/>
      <c r="W59" s="322"/>
      <c r="X59" s="322"/>
      <c r="Y59" s="322"/>
      <c r="Z59" s="183" t="str">
        <f t="shared" si="3"/>
        <v/>
      </c>
      <c r="AA59" s="183"/>
      <c r="AB59" s="183"/>
      <c r="AC59" s="183"/>
      <c r="AD59" s="183"/>
      <c r="AE59" s="183" t="str">
        <f t="shared" si="4"/>
        <v/>
      </c>
      <c r="AF59" s="183"/>
      <c r="AG59" s="183"/>
      <c r="AH59" s="183"/>
      <c r="AI59" s="183"/>
      <c r="AJ59" s="329"/>
      <c r="AK59" s="329"/>
      <c r="AL59" s="329"/>
      <c r="AM59" s="329"/>
      <c r="AN59" s="329"/>
      <c r="AO59" s="329"/>
      <c r="AP59" s="329"/>
      <c r="AQ59" s="329"/>
      <c r="AR59" s="22"/>
      <c r="AS59" s="22"/>
      <c r="AW59" s="184"/>
      <c r="AX59" s="184"/>
      <c r="AY59" s="22"/>
      <c r="AZ59" s="22"/>
      <c r="BA59" s="22"/>
      <c r="BB59" s="22"/>
      <c r="BC59" s="22"/>
    </row>
    <row r="60" spans="1:57">
      <c r="B60" s="180">
        <v>9</v>
      </c>
      <c r="C60" s="180"/>
      <c r="D60" s="329"/>
      <c r="E60" s="329"/>
      <c r="F60" s="329"/>
      <c r="G60" s="329"/>
      <c r="H60" s="329"/>
      <c r="I60" s="329"/>
      <c r="J60" s="329"/>
      <c r="K60" s="329"/>
      <c r="L60" s="329"/>
      <c r="M60" s="337"/>
      <c r="N60" s="337"/>
      <c r="O60" s="337"/>
      <c r="P60" s="337"/>
      <c r="Q60" s="337"/>
      <c r="R60" s="337"/>
      <c r="S60" s="337"/>
      <c r="T60" s="337"/>
      <c r="U60" s="322"/>
      <c r="V60" s="322"/>
      <c r="W60" s="322"/>
      <c r="X60" s="322"/>
      <c r="Y60" s="322"/>
      <c r="Z60" s="183" t="str">
        <f t="shared" si="3"/>
        <v/>
      </c>
      <c r="AA60" s="183"/>
      <c r="AB60" s="183"/>
      <c r="AC60" s="183"/>
      <c r="AD60" s="183"/>
      <c r="AE60" s="183" t="str">
        <f t="shared" si="4"/>
        <v/>
      </c>
      <c r="AF60" s="183"/>
      <c r="AG60" s="183"/>
      <c r="AH60" s="183"/>
      <c r="AI60" s="183"/>
      <c r="AJ60" s="329"/>
      <c r="AK60" s="329"/>
      <c r="AL60" s="329"/>
      <c r="AM60" s="329"/>
      <c r="AN60" s="329"/>
      <c r="AO60" s="329"/>
      <c r="AP60" s="329"/>
      <c r="AQ60" s="329"/>
      <c r="AR60" s="22"/>
      <c r="AS60" s="22"/>
      <c r="AW60" s="184"/>
      <c r="AX60" s="184"/>
      <c r="AY60" s="22"/>
      <c r="AZ60" s="22"/>
      <c r="BA60" s="22"/>
      <c r="BB60" s="22"/>
      <c r="BC60" s="22"/>
    </row>
    <row r="61" spans="1:57">
      <c r="B61" s="180">
        <v>10</v>
      </c>
      <c r="C61" s="180"/>
      <c r="D61" s="329"/>
      <c r="E61" s="329"/>
      <c r="F61" s="329"/>
      <c r="G61" s="329"/>
      <c r="H61" s="329"/>
      <c r="I61" s="329"/>
      <c r="J61" s="329"/>
      <c r="K61" s="329"/>
      <c r="L61" s="329"/>
      <c r="M61" s="337"/>
      <c r="N61" s="337"/>
      <c r="O61" s="337"/>
      <c r="P61" s="337"/>
      <c r="Q61" s="337"/>
      <c r="R61" s="337"/>
      <c r="S61" s="337"/>
      <c r="T61" s="337"/>
      <c r="U61" s="322"/>
      <c r="V61" s="322"/>
      <c r="W61" s="322"/>
      <c r="X61" s="322"/>
      <c r="Y61" s="322"/>
      <c r="Z61" s="183" t="str">
        <f t="shared" si="3"/>
        <v/>
      </c>
      <c r="AA61" s="183"/>
      <c r="AB61" s="183"/>
      <c r="AC61" s="183"/>
      <c r="AD61" s="183"/>
      <c r="AE61" s="183" t="str">
        <f t="shared" si="4"/>
        <v/>
      </c>
      <c r="AF61" s="183"/>
      <c r="AG61" s="183"/>
      <c r="AH61" s="183"/>
      <c r="AI61" s="183"/>
      <c r="AJ61" s="329"/>
      <c r="AK61" s="329"/>
      <c r="AL61" s="329"/>
      <c r="AM61" s="329"/>
      <c r="AN61" s="329"/>
      <c r="AO61" s="329"/>
      <c r="AP61" s="329"/>
      <c r="AQ61" s="329"/>
      <c r="AR61" s="22"/>
      <c r="AS61" s="22"/>
      <c r="AW61" s="184"/>
      <c r="AX61" s="184"/>
      <c r="AY61" s="22"/>
      <c r="AZ61" s="22"/>
      <c r="BA61" s="22"/>
      <c r="BB61" s="22"/>
      <c r="BC61" s="22"/>
    </row>
    <row r="62" spans="1:57" s="19" customFormat="1" ht="1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row>
    <row r="63" spans="1:57" s="19" customFormat="1" ht="15" customHeight="1">
      <c r="A63" s="17"/>
      <c r="B63" s="23" t="s">
        <v>84</v>
      </c>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row>
    <row r="64" spans="1:57" s="19" customFormat="1" ht="15" customHeight="1">
      <c r="A64" s="17"/>
      <c r="B64" s="154"/>
      <c r="C64" s="154"/>
      <c r="D64" s="154" t="s">
        <v>55</v>
      </c>
      <c r="E64" s="154"/>
      <c r="F64" s="154"/>
      <c r="G64" s="154"/>
      <c r="H64" s="154"/>
      <c r="I64" s="154"/>
      <c r="J64" s="154"/>
      <c r="K64" s="154"/>
      <c r="L64" s="154"/>
      <c r="M64" s="187" t="s">
        <v>85</v>
      </c>
      <c r="N64" s="187"/>
      <c r="O64" s="187"/>
      <c r="P64" s="187"/>
      <c r="Q64" s="187"/>
      <c r="R64" s="188" t="s">
        <v>86</v>
      </c>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7"/>
      <c r="AR64" s="17"/>
      <c r="AS64" s="17"/>
      <c r="AT64" s="17"/>
      <c r="AU64" s="17"/>
      <c r="AV64" s="17"/>
      <c r="AW64" s="17"/>
      <c r="AX64" s="17"/>
      <c r="AY64" s="17"/>
      <c r="AZ64" s="17"/>
      <c r="BA64" s="17"/>
      <c r="BB64" s="17"/>
      <c r="BC64" s="17"/>
      <c r="BD64" s="17"/>
    </row>
    <row r="65" spans="1:57" s="19" customFormat="1" ht="26.1" customHeight="1">
      <c r="A65" s="17"/>
      <c r="B65" s="166">
        <v>1</v>
      </c>
      <c r="C65" s="167"/>
      <c r="D65" s="384">
        <f>D39</f>
        <v>0</v>
      </c>
      <c r="E65" s="384"/>
      <c r="F65" s="384"/>
      <c r="G65" s="384"/>
      <c r="H65" s="384"/>
      <c r="I65" s="384"/>
      <c r="J65" s="384"/>
      <c r="K65" s="384"/>
      <c r="L65" s="384"/>
      <c r="M65" s="359"/>
      <c r="N65" s="359"/>
      <c r="O65" s="359"/>
      <c r="P65" s="359"/>
      <c r="Q65" s="359"/>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17"/>
      <c r="AR65" s="17"/>
      <c r="AS65" s="17"/>
      <c r="AT65" s="17"/>
      <c r="AU65" s="17"/>
      <c r="AV65" s="17"/>
      <c r="AW65" s="17"/>
      <c r="AX65" s="17"/>
      <c r="AY65" s="17"/>
      <c r="AZ65" s="17"/>
      <c r="BA65" s="17"/>
      <c r="BB65" s="17"/>
      <c r="BC65" s="17"/>
      <c r="BD65" s="17"/>
    </row>
    <row r="66" spans="1:57" s="19" customFormat="1" ht="26.1" customHeight="1">
      <c r="A66" s="17"/>
      <c r="B66" s="166">
        <v>2</v>
      </c>
      <c r="C66" s="167"/>
      <c r="D66" s="384">
        <f t="shared" ref="D66:D74" si="5">D40</f>
        <v>0</v>
      </c>
      <c r="E66" s="384"/>
      <c r="F66" s="384"/>
      <c r="G66" s="384"/>
      <c r="H66" s="384"/>
      <c r="I66" s="384"/>
      <c r="J66" s="384"/>
      <c r="K66" s="384"/>
      <c r="L66" s="384"/>
      <c r="M66" s="359"/>
      <c r="N66" s="359"/>
      <c r="O66" s="359"/>
      <c r="P66" s="359"/>
      <c r="Q66" s="359"/>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17"/>
      <c r="AR66" s="17"/>
      <c r="AS66" s="17"/>
      <c r="AT66" s="17"/>
      <c r="AU66" s="17"/>
      <c r="AV66" s="17"/>
      <c r="AW66" s="17"/>
      <c r="AX66" s="17"/>
      <c r="AY66" s="17"/>
      <c r="AZ66" s="17"/>
      <c r="BA66" s="17"/>
      <c r="BB66" s="17"/>
      <c r="BC66" s="17"/>
      <c r="BD66" s="17"/>
    </row>
    <row r="67" spans="1:57" s="19" customFormat="1" ht="26.1" customHeight="1">
      <c r="A67" s="17"/>
      <c r="B67" s="166">
        <v>3</v>
      </c>
      <c r="C67" s="167"/>
      <c r="D67" s="384">
        <f t="shared" si="5"/>
        <v>0</v>
      </c>
      <c r="E67" s="384"/>
      <c r="F67" s="384"/>
      <c r="G67" s="384"/>
      <c r="H67" s="384"/>
      <c r="I67" s="384"/>
      <c r="J67" s="384"/>
      <c r="K67" s="384"/>
      <c r="L67" s="384"/>
      <c r="M67" s="359"/>
      <c r="N67" s="359"/>
      <c r="O67" s="359"/>
      <c r="P67" s="359"/>
      <c r="Q67" s="359"/>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17"/>
      <c r="AR67" s="17"/>
      <c r="AS67" s="17"/>
      <c r="AT67" s="17"/>
      <c r="AU67" s="17"/>
      <c r="AV67" s="17"/>
      <c r="AW67" s="17"/>
      <c r="AX67" s="17"/>
      <c r="AY67" s="17"/>
      <c r="AZ67" s="17"/>
      <c r="BA67" s="17"/>
      <c r="BB67" s="17"/>
      <c r="BC67" s="17"/>
      <c r="BD67" s="17"/>
    </row>
    <row r="68" spans="1:57" s="19" customFormat="1" ht="26.1" customHeight="1">
      <c r="A68" s="17"/>
      <c r="B68" s="166">
        <v>4</v>
      </c>
      <c r="C68" s="167"/>
      <c r="D68" s="384">
        <f>D42</f>
        <v>0</v>
      </c>
      <c r="E68" s="384"/>
      <c r="F68" s="384"/>
      <c r="G68" s="384"/>
      <c r="H68" s="384"/>
      <c r="I68" s="384"/>
      <c r="J68" s="384"/>
      <c r="K68" s="384"/>
      <c r="L68" s="384"/>
      <c r="M68" s="359"/>
      <c r="N68" s="359"/>
      <c r="O68" s="359"/>
      <c r="P68" s="359"/>
      <c r="Q68" s="359"/>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17"/>
      <c r="AR68" s="17"/>
      <c r="AS68" s="17"/>
      <c r="AT68" s="17"/>
      <c r="AU68" s="17"/>
      <c r="AV68" s="17"/>
      <c r="AW68" s="17"/>
      <c r="AX68" s="17"/>
      <c r="AY68" s="17"/>
      <c r="AZ68" s="17"/>
      <c r="BA68" s="17"/>
      <c r="BB68" s="17"/>
      <c r="BC68" s="17"/>
      <c r="BD68" s="17"/>
    </row>
    <row r="69" spans="1:57" s="19" customFormat="1" ht="26.1" customHeight="1">
      <c r="A69" s="17"/>
      <c r="B69" s="166">
        <v>5</v>
      </c>
      <c r="C69" s="167"/>
      <c r="D69" s="391">
        <f t="shared" si="5"/>
        <v>0</v>
      </c>
      <c r="E69" s="392"/>
      <c r="F69" s="392"/>
      <c r="G69" s="392"/>
      <c r="H69" s="392"/>
      <c r="I69" s="392"/>
      <c r="J69" s="392"/>
      <c r="K69" s="392"/>
      <c r="L69" s="393"/>
      <c r="M69" s="359"/>
      <c r="N69" s="359"/>
      <c r="O69" s="359"/>
      <c r="P69" s="359"/>
      <c r="Q69" s="359"/>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17"/>
      <c r="AR69" s="17"/>
      <c r="AS69" s="17"/>
      <c r="AT69" s="17"/>
      <c r="AU69" s="17"/>
      <c r="AV69" s="17"/>
      <c r="AW69" s="17"/>
      <c r="AX69" s="17"/>
      <c r="AY69" s="17"/>
      <c r="AZ69" s="17"/>
      <c r="BA69" s="17"/>
      <c r="BB69" s="17"/>
      <c r="BC69" s="17"/>
      <c r="BD69" s="17"/>
    </row>
    <row r="70" spans="1:57" s="19" customFormat="1" ht="26.1" customHeight="1">
      <c r="A70" s="17"/>
      <c r="B70" s="166">
        <v>6</v>
      </c>
      <c r="C70" s="167"/>
      <c r="D70" s="391">
        <f t="shared" si="5"/>
        <v>0</v>
      </c>
      <c r="E70" s="392"/>
      <c r="F70" s="392"/>
      <c r="G70" s="392"/>
      <c r="H70" s="392"/>
      <c r="I70" s="392"/>
      <c r="J70" s="392"/>
      <c r="K70" s="392"/>
      <c r="L70" s="393"/>
      <c r="M70" s="359"/>
      <c r="N70" s="359"/>
      <c r="O70" s="359"/>
      <c r="P70" s="359"/>
      <c r="Q70" s="359"/>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17"/>
      <c r="AR70" s="17"/>
      <c r="AS70" s="17"/>
      <c r="AT70" s="17"/>
      <c r="AU70" s="17"/>
      <c r="AV70" s="17"/>
      <c r="AW70" s="17"/>
      <c r="AX70" s="17"/>
      <c r="AY70" s="17"/>
      <c r="AZ70" s="17"/>
      <c r="BA70" s="17"/>
      <c r="BB70" s="17"/>
      <c r="BC70" s="17"/>
      <c r="BD70" s="17"/>
    </row>
    <row r="71" spans="1:57" s="19" customFormat="1" ht="26.1" customHeight="1">
      <c r="A71" s="17"/>
      <c r="B71" s="166">
        <v>7</v>
      </c>
      <c r="C71" s="167"/>
      <c r="D71" s="391">
        <f t="shared" si="5"/>
        <v>0</v>
      </c>
      <c r="E71" s="392"/>
      <c r="F71" s="392"/>
      <c r="G71" s="392"/>
      <c r="H71" s="392"/>
      <c r="I71" s="392"/>
      <c r="J71" s="392"/>
      <c r="K71" s="392"/>
      <c r="L71" s="393"/>
      <c r="M71" s="359"/>
      <c r="N71" s="359"/>
      <c r="O71" s="359"/>
      <c r="P71" s="359"/>
      <c r="Q71" s="359"/>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0"/>
      <c r="AQ71" s="17"/>
      <c r="AR71" s="17"/>
      <c r="AS71" s="17"/>
      <c r="AT71" s="17"/>
      <c r="AU71" s="17"/>
      <c r="AV71" s="17"/>
      <c r="AW71" s="17"/>
      <c r="AX71" s="17"/>
      <c r="AY71" s="17"/>
      <c r="AZ71" s="17"/>
      <c r="BA71" s="17"/>
      <c r="BB71" s="17"/>
      <c r="BC71" s="17"/>
      <c r="BD71" s="17"/>
    </row>
    <row r="72" spans="1:57" s="19" customFormat="1" ht="26.1" customHeight="1">
      <c r="A72" s="17"/>
      <c r="B72" s="166">
        <v>8</v>
      </c>
      <c r="C72" s="167"/>
      <c r="D72" s="391">
        <f t="shared" si="5"/>
        <v>0</v>
      </c>
      <c r="E72" s="392"/>
      <c r="F72" s="392"/>
      <c r="G72" s="392"/>
      <c r="H72" s="392"/>
      <c r="I72" s="392"/>
      <c r="J72" s="392"/>
      <c r="K72" s="392"/>
      <c r="L72" s="393"/>
      <c r="M72" s="359"/>
      <c r="N72" s="359"/>
      <c r="O72" s="359"/>
      <c r="P72" s="359"/>
      <c r="Q72" s="359"/>
      <c r="R72" s="330"/>
      <c r="S72" s="330"/>
      <c r="T72" s="330"/>
      <c r="U72" s="330"/>
      <c r="V72" s="330"/>
      <c r="W72" s="330"/>
      <c r="X72" s="330"/>
      <c r="Y72" s="330"/>
      <c r="Z72" s="330"/>
      <c r="AA72" s="330"/>
      <c r="AB72" s="330"/>
      <c r="AC72" s="330"/>
      <c r="AD72" s="330"/>
      <c r="AE72" s="330"/>
      <c r="AF72" s="330"/>
      <c r="AG72" s="330"/>
      <c r="AH72" s="330"/>
      <c r="AI72" s="330"/>
      <c r="AJ72" s="330"/>
      <c r="AK72" s="330"/>
      <c r="AL72" s="330"/>
      <c r="AM72" s="330"/>
      <c r="AN72" s="330"/>
      <c r="AO72" s="330"/>
      <c r="AP72" s="330"/>
      <c r="AQ72" s="17"/>
      <c r="AR72" s="17"/>
      <c r="AS72" s="17"/>
      <c r="AT72" s="17"/>
      <c r="AU72" s="17"/>
      <c r="AV72" s="17"/>
      <c r="AW72" s="17"/>
      <c r="AX72" s="17"/>
      <c r="AY72" s="17"/>
      <c r="AZ72" s="17"/>
      <c r="BA72" s="17"/>
      <c r="BB72" s="17"/>
      <c r="BC72" s="17"/>
      <c r="BD72" s="17"/>
    </row>
    <row r="73" spans="1:57" s="19" customFormat="1" ht="26.1" customHeight="1">
      <c r="A73" s="17"/>
      <c r="B73" s="166">
        <v>9</v>
      </c>
      <c r="C73" s="167"/>
      <c r="D73" s="391">
        <f t="shared" si="5"/>
        <v>0</v>
      </c>
      <c r="E73" s="392"/>
      <c r="F73" s="392"/>
      <c r="G73" s="392"/>
      <c r="H73" s="392"/>
      <c r="I73" s="392"/>
      <c r="J73" s="392"/>
      <c r="K73" s="392"/>
      <c r="L73" s="393"/>
      <c r="M73" s="359"/>
      <c r="N73" s="359"/>
      <c r="O73" s="359"/>
      <c r="P73" s="359"/>
      <c r="Q73" s="359"/>
      <c r="R73" s="330"/>
      <c r="S73" s="330"/>
      <c r="T73" s="330"/>
      <c r="U73" s="330"/>
      <c r="V73" s="330"/>
      <c r="W73" s="330"/>
      <c r="X73" s="330"/>
      <c r="Y73" s="330"/>
      <c r="Z73" s="330"/>
      <c r="AA73" s="330"/>
      <c r="AB73" s="330"/>
      <c r="AC73" s="330"/>
      <c r="AD73" s="330"/>
      <c r="AE73" s="330"/>
      <c r="AF73" s="330"/>
      <c r="AG73" s="330"/>
      <c r="AH73" s="330"/>
      <c r="AI73" s="330"/>
      <c r="AJ73" s="330"/>
      <c r="AK73" s="330"/>
      <c r="AL73" s="330"/>
      <c r="AM73" s="330"/>
      <c r="AN73" s="330"/>
      <c r="AO73" s="330"/>
      <c r="AP73" s="330"/>
      <c r="AQ73" s="17"/>
      <c r="AR73" s="17"/>
      <c r="AS73" s="17"/>
      <c r="AT73" s="17"/>
      <c r="AU73" s="17"/>
      <c r="AV73" s="17"/>
      <c r="AW73" s="17"/>
      <c r="AX73" s="17"/>
      <c r="AY73" s="17"/>
      <c r="AZ73" s="17"/>
      <c r="BA73" s="17"/>
      <c r="BB73" s="17"/>
      <c r="BC73" s="17"/>
      <c r="BD73" s="17"/>
    </row>
    <row r="74" spans="1:57" s="19" customFormat="1" ht="26.1" customHeight="1">
      <c r="A74" s="17"/>
      <c r="B74" s="166">
        <v>10</v>
      </c>
      <c r="C74" s="167"/>
      <c r="D74" s="391">
        <f t="shared" si="5"/>
        <v>0</v>
      </c>
      <c r="E74" s="392"/>
      <c r="F74" s="392"/>
      <c r="G74" s="392"/>
      <c r="H74" s="392"/>
      <c r="I74" s="392"/>
      <c r="J74" s="392"/>
      <c r="K74" s="392"/>
      <c r="L74" s="393"/>
      <c r="M74" s="359"/>
      <c r="N74" s="359"/>
      <c r="O74" s="359"/>
      <c r="P74" s="359"/>
      <c r="Q74" s="359"/>
      <c r="R74" s="330"/>
      <c r="S74" s="330"/>
      <c r="T74" s="330"/>
      <c r="U74" s="330"/>
      <c r="V74" s="330"/>
      <c r="W74" s="330"/>
      <c r="X74" s="330"/>
      <c r="Y74" s="330"/>
      <c r="Z74" s="330"/>
      <c r="AA74" s="330"/>
      <c r="AB74" s="330"/>
      <c r="AC74" s="330"/>
      <c r="AD74" s="330"/>
      <c r="AE74" s="330"/>
      <c r="AF74" s="330"/>
      <c r="AG74" s="330"/>
      <c r="AH74" s="330"/>
      <c r="AI74" s="330"/>
      <c r="AJ74" s="330"/>
      <c r="AK74" s="330"/>
      <c r="AL74" s="330"/>
      <c r="AM74" s="330"/>
      <c r="AN74" s="330"/>
      <c r="AO74" s="330"/>
      <c r="AP74" s="330"/>
      <c r="AQ74" s="17"/>
      <c r="AR74" s="17"/>
      <c r="AS74" s="17"/>
      <c r="AT74" s="17"/>
      <c r="AU74" s="17"/>
      <c r="AV74" s="17"/>
      <c r="AW74" s="17"/>
      <c r="AX74" s="17"/>
      <c r="AY74" s="17"/>
      <c r="AZ74" s="17"/>
      <c r="BA74" s="17"/>
      <c r="BB74" s="17"/>
      <c r="BC74" s="17"/>
      <c r="BD74" s="17"/>
    </row>
    <row r="75" spans="1:57" s="19" customFormat="1" ht="1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row>
    <row r="76" spans="1:57" s="19" customFormat="1" ht="1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row>
    <row r="77" spans="1:57" s="19" customFormat="1" ht="1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row>
    <row r="78" spans="1:57" s="19" customFormat="1" ht="15" customHeight="1">
      <c r="A78" s="17"/>
      <c r="B78" s="139" t="s">
        <v>88</v>
      </c>
      <c r="C78" s="139"/>
      <c r="D78" s="139"/>
      <c r="E78" s="139"/>
      <c r="F78" s="139"/>
      <c r="G78" s="139"/>
      <c r="H78" s="139"/>
      <c r="I78" s="17"/>
      <c r="J78" s="17"/>
      <c r="K78" s="17"/>
      <c r="L78" s="17"/>
      <c r="M78" s="17"/>
      <c r="N78" s="130" t="s">
        <v>45</v>
      </c>
      <c r="O78" s="130"/>
      <c r="P78" s="130"/>
      <c r="Q78" s="130"/>
      <c r="R78" s="130"/>
      <c r="S78" s="159">
        <f>SUM(AO82:AR95)*$BC$15</f>
        <v>0</v>
      </c>
      <c r="T78" s="159"/>
      <c r="U78" s="159"/>
      <c r="V78" s="159"/>
      <c r="W78" s="159"/>
      <c r="X78" s="159"/>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row>
    <row r="79" spans="1:57" s="19" customFormat="1" ht="15" customHeight="1">
      <c r="A79" s="17"/>
      <c r="B79" s="8"/>
      <c r="C79" s="139" t="s">
        <v>89</v>
      </c>
      <c r="D79" s="139"/>
      <c r="E79" s="139"/>
      <c r="F79" s="139"/>
      <c r="G79" s="139"/>
      <c r="H79" s="139"/>
      <c r="I79" s="139"/>
      <c r="J79" s="139"/>
      <c r="K79" s="139"/>
      <c r="L79" s="139"/>
      <c r="M79" s="139"/>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7"/>
      <c r="BE79" s="17"/>
    </row>
    <row r="80" spans="1:57" s="19" customFormat="1" ht="15" customHeight="1">
      <c r="A80" s="17"/>
      <c r="B80" s="8"/>
      <c r="C80" s="1"/>
      <c r="D80" s="1"/>
      <c r="E80" s="1"/>
      <c r="F80" s="1"/>
      <c r="G80" s="1"/>
      <c r="H80" s="1"/>
      <c r="I80" s="1"/>
      <c r="J80" s="1"/>
      <c r="K80" s="1"/>
      <c r="L80" s="1"/>
      <c r="M80" s="1"/>
      <c r="O80" s="155" t="s">
        <v>90</v>
      </c>
      <c r="P80" s="156"/>
      <c r="Q80" s="156"/>
      <c r="R80" s="156"/>
      <c r="S80" s="156"/>
      <c r="T80" s="157"/>
      <c r="U80" s="155" t="s">
        <v>91</v>
      </c>
      <c r="V80" s="156"/>
      <c r="W80" s="156"/>
      <c r="X80" s="157"/>
      <c r="Y80" s="1"/>
      <c r="Z80" s="1"/>
      <c r="AA80" s="1"/>
      <c r="AB80" s="1"/>
      <c r="AC80" s="1"/>
      <c r="AD80" s="1"/>
      <c r="AE80" s="1"/>
      <c r="AF80" s="1"/>
      <c r="AG80" s="1"/>
      <c r="AH80" s="1"/>
      <c r="AI80" s="1"/>
      <c r="AJ80" s="1"/>
      <c r="AK80" s="1"/>
      <c r="AL80" s="1"/>
      <c r="AM80" s="1"/>
      <c r="AN80" s="1"/>
      <c r="AO80" s="1"/>
      <c r="AP80" s="1"/>
      <c r="AQ80" s="1"/>
      <c r="AR80" s="1"/>
      <c r="AS80" s="1"/>
      <c r="AT80" s="1"/>
      <c r="AU80" s="1"/>
      <c r="AW80" s="155" t="s">
        <v>92</v>
      </c>
      <c r="AX80" s="156"/>
      <c r="AY80" s="156"/>
      <c r="AZ80" s="156"/>
      <c r="BA80" s="156"/>
      <c r="BB80" s="156"/>
      <c r="BC80" s="156"/>
      <c r="BD80" s="157"/>
      <c r="BE80" s="17"/>
    </row>
    <row r="81" spans="1:61" s="19" customFormat="1" ht="15" customHeight="1">
      <c r="A81" s="17"/>
      <c r="B81" s="208"/>
      <c r="C81" s="208"/>
      <c r="D81" s="154" t="s">
        <v>93</v>
      </c>
      <c r="E81" s="154"/>
      <c r="F81" s="154"/>
      <c r="G81" s="154"/>
      <c r="H81" s="154"/>
      <c r="I81" s="154"/>
      <c r="J81" s="154"/>
      <c r="K81" s="154"/>
      <c r="L81" s="154"/>
      <c r="M81" s="154"/>
      <c r="N81" s="154"/>
      <c r="O81" s="154" t="s">
        <v>94</v>
      </c>
      <c r="P81" s="154"/>
      <c r="Q81" s="154"/>
      <c r="R81" s="154" t="s">
        <v>95</v>
      </c>
      <c r="S81" s="154"/>
      <c r="T81" s="154"/>
      <c r="U81" s="154" t="s">
        <v>96</v>
      </c>
      <c r="V81" s="154"/>
      <c r="W81" s="154"/>
      <c r="X81" s="154"/>
      <c r="Y81" s="154" t="s">
        <v>11</v>
      </c>
      <c r="Z81" s="154"/>
      <c r="AA81" s="154"/>
      <c r="AB81" s="154"/>
      <c r="AC81" s="155" t="s">
        <v>97</v>
      </c>
      <c r="AD81" s="156"/>
      <c r="AE81" s="156"/>
      <c r="AF81" s="157"/>
      <c r="AG81" s="93" t="s">
        <v>98</v>
      </c>
      <c r="AH81" s="94"/>
      <c r="AI81" s="94"/>
      <c r="AJ81" s="95"/>
      <c r="AK81" s="93" t="s">
        <v>99</v>
      </c>
      <c r="AL81" s="94"/>
      <c r="AM81" s="94"/>
      <c r="AN81" s="95"/>
      <c r="AO81" s="93" t="s">
        <v>100</v>
      </c>
      <c r="AP81" s="94"/>
      <c r="AQ81" s="94"/>
      <c r="AR81" s="95"/>
      <c r="AS81" s="93" t="s">
        <v>101</v>
      </c>
      <c r="AT81" s="94"/>
      <c r="AU81" s="94"/>
      <c r="AV81" s="95"/>
      <c r="AW81" s="155" t="s">
        <v>102</v>
      </c>
      <c r="AX81" s="156"/>
      <c r="AY81" s="156"/>
      <c r="AZ81" s="157"/>
      <c r="BA81" s="155" t="s">
        <v>5</v>
      </c>
      <c r="BB81" s="156"/>
      <c r="BC81" s="156"/>
      <c r="BD81" s="157"/>
      <c r="BE81" s="17"/>
      <c r="BF81" s="17"/>
    </row>
    <row r="82" spans="1:61" s="19" customFormat="1" ht="15" customHeight="1">
      <c r="A82" s="17"/>
      <c r="B82" s="154">
        <v>1</v>
      </c>
      <c r="C82" s="154"/>
      <c r="D82" s="344"/>
      <c r="E82" s="344"/>
      <c r="F82" s="344"/>
      <c r="G82" s="344"/>
      <c r="H82" s="344"/>
      <c r="I82" s="344"/>
      <c r="J82" s="344"/>
      <c r="K82" s="344"/>
      <c r="L82" s="344"/>
      <c r="M82" s="344"/>
      <c r="N82" s="344"/>
      <c r="O82" s="345"/>
      <c r="P82" s="345"/>
      <c r="Q82" s="345"/>
      <c r="R82" s="345"/>
      <c r="S82" s="345"/>
      <c r="T82" s="345"/>
      <c r="U82" s="349"/>
      <c r="V82" s="349"/>
      <c r="W82" s="349"/>
      <c r="X82" s="349"/>
      <c r="Y82" s="349"/>
      <c r="Z82" s="349"/>
      <c r="AA82" s="349"/>
      <c r="AB82" s="349"/>
      <c r="AC82" s="356"/>
      <c r="AD82" s="357"/>
      <c r="AE82" s="357"/>
      <c r="AF82" s="358"/>
      <c r="AG82" s="356"/>
      <c r="AH82" s="357"/>
      <c r="AI82" s="357"/>
      <c r="AJ82" s="358"/>
      <c r="AK82" s="338" t="str">
        <f>IF(U82="","",AC82+AG82)</f>
        <v/>
      </c>
      <c r="AL82" s="339"/>
      <c r="AM82" s="339"/>
      <c r="AN82" s="340"/>
      <c r="AO82" s="338" t="str">
        <f>IF(U82="","",AK82-AS82)</f>
        <v/>
      </c>
      <c r="AP82" s="339"/>
      <c r="AQ82" s="339"/>
      <c r="AR82" s="340"/>
      <c r="AS82" s="346"/>
      <c r="AT82" s="347"/>
      <c r="AU82" s="347"/>
      <c r="AV82" s="348"/>
      <c r="AW82" s="323"/>
      <c r="AX82" s="324"/>
      <c r="AY82" s="324"/>
      <c r="AZ82" s="325"/>
      <c r="BA82" s="323"/>
      <c r="BB82" s="324"/>
      <c r="BC82" s="324"/>
      <c r="BD82" s="325"/>
      <c r="BE82" s="17"/>
      <c r="BF82" s="17"/>
    </row>
    <row r="83" spans="1:61" s="19" customFormat="1" ht="15" customHeight="1">
      <c r="A83" s="17"/>
      <c r="B83" s="154">
        <v>2</v>
      </c>
      <c r="C83" s="154">
        <v>2</v>
      </c>
      <c r="D83" s="344"/>
      <c r="E83" s="344"/>
      <c r="F83" s="344"/>
      <c r="G83" s="344"/>
      <c r="H83" s="344"/>
      <c r="I83" s="344"/>
      <c r="J83" s="344"/>
      <c r="K83" s="344"/>
      <c r="L83" s="344"/>
      <c r="M83" s="344"/>
      <c r="N83" s="344"/>
      <c r="O83" s="381"/>
      <c r="P83" s="382"/>
      <c r="Q83" s="383"/>
      <c r="R83" s="345"/>
      <c r="S83" s="345"/>
      <c r="T83" s="345"/>
      <c r="U83" s="349"/>
      <c r="V83" s="349"/>
      <c r="W83" s="349"/>
      <c r="X83" s="349"/>
      <c r="Y83" s="349"/>
      <c r="Z83" s="349"/>
      <c r="AA83" s="349"/>
      <c r="AB83" s="349"/>
      <c r="AC83" s="356"/>
      <c r="AD83" s="357"/>
      <c r="AE83" s="357"/>
      <c r="AF83" s="358"/>
      <c r="AG83" s="356"/>
      <c r="AH83" s="357"/>
      <c r="AI83" s="357"/>
      <c r="AJ83" s="358"/>
      <c r="AK83" s="338" t="str">
        <f>IF(U83="","",AC83+AG83)</f>
        <v/>
      </c>
      <c r="AL83" s="339"/>
      <c r="AM83" s="339"/>
      <c r="AN83" s="340"/>
      <c r="AO83" s="338" t="str">
        <f>IF(U83="","",AK83-AS83)</f>
        <v/>
      </c>
      <c r="AP83" s="339"/>
      <c r="AQ83" s="339"/>
      <c r="AR83" s="340"/>
      <c r="AS83" s="346"/>
      <c r="AT83" s="347"/>
      <c r="AU83" s="347"/>
      <c r="AV83" s="348"/>
      <c r="AW83" s="323"/>
      <c r="AX83" s="324"/>
      <c r="AY83" s="324"/>
      <c r="AZ83" s="325"/>
      <c r="BA83" s="323"/>
      <c r="BB83" s="324"/>
      <c r="BC83" s="324"/>
      <c r="BD83" s="325"/>
      <c r="BE83" s="17"/>
      <c r="BF83" s="17"/>
    </row>
    <row r="84" spans="1:61" s="19" customFormat="1" ht="15" customHeight="1">
      <c r="A84" s="17"/>
      <c r="B84" s="154">
        <v>3</v>
      </c>
      <c r="C84" s="154">
        <v>3</v>
      </c>
      <c r="D84" s="344"/>
      <c r="E84" s="344"/>
      <c r="F84" s="344"/>
      <c r="G84" s="344"/>
      <c r="H84" s="344"/>
      <c r="I84" s="344"/>
      <c r="J84" s="344"/>
      <c r="K84" s="344"/>
      <c r="L84" s="344"/>
      <c r="M84" s="344"/>
      <c r="N84" s="344"/>
      <c r="O84" s="345"/>
      <c r="P84" s="345"/>
      <c r="Q84" s="345"/>
      <c r="R84" s="345"/>
      <c r="S84" s="345"/>
      <c r="T84" s="345"/>
      <c r="U84" s="349"/>
      <c r="V84" s="349"/>
      <c r="W84" s="349"/>
      <c r="X84" s="349"/>
      <c r="Y84" s="349"/>
      <c r="Z84" s="349"/>
      <c r="AA84" s="349"/>
      <c r="AB84" s="349"/>
      <c r="AC84" s="356"/>
      <c r="AD84" s="357"/>
      <c r="AE84" s="357"/>
      <c r="AF84" s="358"/>
      <c r="AG84" s="356"/>
      <c r="AH84" s="357"/>
      <c r="AI84" s="357"/>
      <c r="AJ84" s="358"/>
      <c r="AK84" s="338" t="str">
        <f t="shared" ref="AK84:AK87" si="6">IF(U84="","",AC84+AG84)</f>
        <v/>
      </c>
      <c r="AL84" s="339"/>
      <c r="AM84" s="339"/>
      <c r="AN84" s="340"/>
      <c r="AO84" s="338" t="str">
        <f t="shared" ref="AO84:AO87" si="7">IF(U84="","",AK84-AS84)</f>
        <v/>
      </c>
      <c r="AP84" s="339"/>
      <c r="AQ84" s="339"/>
      <c r="AR84" s="340"/>
      <c r="AS84" s="346"/>
      <c r="AT84" s="347"/>
      <c r="AU84" s="347"/>
      <c r="AV84" s="348"/>
      <c r="AW84" s="323"/>
      <c r="AX84" s="324"/>
      <c r="AY84" s="324"/>
      <c r="AZ84" s="325"/>
      <c r="BA84" s="323"/>
      <c r="BB84" s="324"/>
      <c r="BC84" s="324"/>
      <c r="BD84" s="325"/>
      <c r="BE84" s="17"/>
      <c r="BF84" s="17"/>
    </row>
    <row r="85" spans="1:61" s="19" customFormat="1" ht="15" customHeight="1">
      <c r="A85" s="17"/>
      <c r="B85" s="154">
        <v>4</v>
      </c>
      <c r="C85" s="154">
        <v>4</v>
      </c>
      <c r="D85" s="344"/>
      <c r="E85" s="344"/>
      <c r="F85" s="344"/>
      <c r="G85" s="344"/>
      <c r="H85" s="344"/>
      <c r="I85" s="344"/>
      <c r="J85" s="344"/>
      <c r="K85" s="344"/>
      <c r="L85" s="344"/>
      <c r="M85" s="344"/>
      <c r="N85" s="344"/>
      <c r="O85" s="345"/>
      <c r="P85" s="345"/>
      <c r="Q85" s="345"/>
      <c r="R85" s="345"/>
      <c r="S85" s="345"/>
      <c r="T85" s="345"/>
      <c r="U85" s="349"/>
      <c r="V85" s="349"/>
      <c r="W85" s="349"/>
      <c r="X85" s="349"/>
      <c r="Y85" s="349"/>
      <c r="Z85" s="349"/>
      <c r="AA85" s="349"/>
      <c r="AB85" s="349"/>
      <c r="AC85" s="356"/>
      <c r="AD85" s="357"/>
      <c r="AE85" s="357"/>
      <c r="AF85" s="358"/>
      <c r="AG85" s="356"/>
      <c r="AH85" s="357"/>
      <c r="AI85" s="357"/>
      <c r="AJ85" s="358"/>
      <c r="AK85" s="338" t="str">
        <f t="shared" si="6"/>
        <v/>
      </c>
      <c r="AL85" s="339"/>
      <c r="AM85" s="339"/>
      <c r="AN85" s="340"/>
      <c r="AO85" s="338" t="str">
        <f t="shared" si="7"/>
        <v/>
      </c>
      <c r="AP85" s="339"/>
      <c r="AQ85" s="339"/>
      <c r="AR85" s="340"/>
      <c r="AS85" s="346"/>
      <c r="AT85" s="347"/>
      <c r="AU85" s="347"/>
      <c r="AV85" s="348"/>
      <c r="AW85" s="323"/>
      <c r="AX85" s="324"/>
      <c r="AY85" s="324"/>
      <c r="AZ85" s="325"/>
      <c r="BA85" s="323"/>
      <c r="BB85" s="324"/>
      <c r="BC85" s="324"/>
      <c r="BD85" s="325"/>
      <c r="BE85" s="17"/>
      <c r="BF85" s="17"/>
    </row>
    <row r="86" spans="1:61" s="19" customFormat="1" ht="15" customHeight="1">
      <c r="A86" s="17"/>
      <c r="B86" s="154">
        <v>5</v>
      </c>
      <c r="C86" s="154">
        <v>5</v>
      </c>
      <c r="D86" s="344"/>
      <c r="E86" s="344"/>
      <c r="F86" s="344"/>
      <c r="G86" s="344"/>
      <c r="H86" s="344"/>
      <c r="I86" s="344"/>
      <c r="J86" s="344"/>
      <c r="K86" s="344"/>
      <c r="L86" s="344"/>
      <c r="M86" s="344"/>
      <c r="N86" s="344"/>
      <c r="O86" s="345"/>
      <c r="P86" s="345"/>
      <c r="Q86" s="345"/>
      <c r="R86" s="345"/>
      <c r="S86" s="345"/>
      <c r="T86" s="345"/>
      <c r="U86" s="349"/>
      <c r="V86" s="349"/>
      <c r="W86" s="349"/>
      <c r="X86" s="349"/>
      <c r="Y86" s="349"/>
      <c r="Z86" s="349"/>
      <c r="AA86" s="349"/>
      <c r="AB86" s="349"/>
      <c r="AC86" s="356"/>
      <c r="AD86" s="357"/>
      <c r="AE86" s="357"/>
      <c r="AF86" s="358"/>
      <c r="AG86" s="356"/>
      <c r="AH86" s="357"/>
      <c r="AI86" s="357"/>
      <c r="AJ86" s="358"/>
      <c r="AK86" s="338" t="str">
        <f t="shared" si="6"/>
        <v/>
      </c>
      <c r="AL86" s="339"/>
      <c r="AM86" s="339"/>
      <c r="AN86" s="340"/>
      <c r="AO86" s="338" t="str">
        <f t="shared" si="7"/>
        <v/>
      </c>
      <c r="AP86" s="339"/>
      <c r="AQ86" s="339"/>
      <c r="AR86" s="340"/>
      <c r="AS86" s="346"/>
      <c r="AT86" s="347"/>
      <c r="AU86" s="347"/>
      <c r="AV86" s="348"/>
      <c r="AW86" s="323"/>
      <c r="AX86" s="324"/>
      <c r="AY86" s="324"/>
      <c r="AZ86" s="325"/>
      <c r="BA86" s="323"/>
      <c r="BB86" s="324"/>
      <c r="BC86" s="324"/>
      <c r="BD86" s="325"/>
      <c r="BE86" s="17"/>
      <c r="BF86" s="17"/>
    </row>
    <row r="87" spans="1:61" s="19" customFormat="1" ht="15" customHeight="1">
      <c r="A87" s="17"/>
      <c r="B87" s="154">
        <v>6</v>
      </c>
      <c r="C87" s="154">
        <v>6</v>
      </c>
      <c r="D87" s="344"/>
      <c r="E87" s="344"/>
      <c r="F87" s="344"/>
      <c r="G87" s="344"/>
      <c r="H87" s="344"/>
      <c r="I87" s="344"/>
      <c r="J87" s="344"/>
      <c r="K87" s="344"/>
      <c r="L87" s="344"/>
      <c r="M87" s="344"/>
      <c r="N87" s="344"/>
      <c r="O87" s="345"/>
      <c r="P87" s="345"/>
      <c r="Q87" s="345"/>
      <c r="R87" s="345"/>
      <c r="S87" s="345"/>
      <c r="T87" s="345"/>
      <c r="U87" s="349"/>
      <c r="V87" s="349"/>
      <c r="W87" s="349"/>
      <c r="X87" s="349"/>
      <c r="Y87" s="349"/>
      <c r="Z87" s="349"/>
      <c r="AA87" s="349"/>
      <c r="AB87" s="349"/>
      <c r="AC87" s="356"/>
      <c r="AD87" s="357"/>
      <c r="AE87" s="357"/>
      <c r="AF87" s="358"/>
      <c r="AG87" s="356"/>
      <c r="AH87" s="357"/>
      <c r="AI87" s="357"/>
      <c r="AJ87" s="358"/>
      <c r="AK87" s="338" t="str">
        <f t="shared" si="6"/>
        <v/>
      </c>
      <c r="AL87" s="339"/>
      <c r="AM87" s="339"/>
      <c r="AN87" s="340"/>
      <c r="AO87" s="338" t="str">
        <f t="shared" si="7"/>
        <v/>
      </c>
      <c r="AP87" s="339"/>
      <c r="AQ87" s="339"/>
      <c r="AR87" s="340"/>
      <c r="AS87" s="346"/>
      <c r="AT87" s="347"/>
      <c r="AU87" s="347"/>
      <c r="AV87" s="348"/>
      <c r="AW87" s="323"/>
      <c r="AX87" s="324"/>
      <c r="AY87" s="324"/>
      <c r="AZ87" s="325"/>
      <c r="BA87" s="323"/>
      <c r="BB87" s="324"/>
      <c r="BC87" s="324"/>
      <c r="BD87" s="325"/>
      <c r="BE87" s="17"/>
      <c r="BF87" s="17"/>
      <c r="BH87" s="213"/>
      <c r="BI87" s="213"/>
    </row>
    <row r="88" spans="1:61" s="19" customFormat="1" ht="15" customHeight="1">
      <c r="A88" s="17"/>
      <c r="B88" s="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7"/>
      <c r="BE88" s="17"/>
    </row>
    <row r="89" spans="1:61" s="19" customFormat="1" ht="15" customHeight="1">
      <c r="A89" s="17"/>
      <c r="B89" s="8"/>
      <c r="C89" s="139" t="s">
        <v>111</v>
      </c>
      <c r="D89" s="139"/>
      <c r="E89" s="139"/>
      <c r="F89" s="139"/>
      <c r="G89" s="139"/>
      <c r="H89" s="139"/>
      <c r="I89" s="139"/>
      <c r="J89" s="139"/>
      <c r="K89" s="139"/>
      <c r="L89" s="139"/>
      <c r="M89" s="139"/>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7"/>
      <c r="BE89" s="17"/>
    </row>
    <row r="90" spans="1:61" s="19" customFormat="1" ht="15" customHeight="1">
      <c r="A90" s="17"/>
      <c r="B90" s="8"/>
      <c r="C90" s="1"/>
      <c r="D90" s="1"/>
      <c r="E90" s="1"/>
      <c r="F90" s="1"/>
      <c r="G90" s="1"/>
      <c r="H90" s="1"/>
      <c r="I90" s="1"/>
      <c r="J90" s="1"/>
      <c r="K90" s="1"/>
      <c r="L90" s="1"/>
      <c r="M90" s="1"/>
      <c r="O90" s="155" t="s">
        <v>90</v>
      </c>
      <c r="P90" s="156"/>
      <c r="Q90" s="156"/>
      <c r="R90" s="156"/>
      <c r="S90" s="156"/>
      <c r="T90" s="157"/>
      <c r="U90" s="155" t="s">
        <v>112</v>
      </c>
      <c r="V90" s="156"/>
      <c r="W90" s="156"/>
      <c r="X90" s="157"/>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7"/>
      <c r="BE90" s="17"/>
    </row>
    <row r="91" spans="1:61" s="19" customFormat="1" ht="15" customHeight="1">
      <c r="A91" s="17"/>
      <c r="B91" s="154"/>
      <c r="C91" s="154"/>
      <c r="D91" s="154" t="s">
        <v>93</v>
      </c>
      <c r="E91" s="154"/>
      <c r="F91" s="154"/>
      <c r="G91" s="154"/>
      <c r="H91" s="154"/>
      <c r="I91" s="154"/>
      <c r="J91" s="154"/>
      <c r="K91" s="154"/>
      <c r="L91" s="154"/>
      <c r="M91" s="154"/>
      <c r="N91" s="154"/>
      <c r="O91" s="154" t="s">
        <v>94</v>
      </c>
      <c r="P91" s="154"/>
      <c r="Q91" s="154"/>
      <c r="R91" s="154" t="s">
        <v>95</v>
      </c>
      <c r="S91" s="154"/>
      <c r="T91" s="154"/>
      <c r="U91" s="154" t="s">
        <v>96</v>
      </c>
      <c r="V91" s="154"/>
      <c r="W91" s="154"/>
      <c r="X91" s="154"/>
      <c r="Y91" s="154" t="s">
        <v>11</v>
      </c>
      <c r="Z91" s="154"/>
      <c r="AA91" s="154"/>
      <c r="AB91" s="154"/>
      <c r="AC91" s="154" t="s">
        <v>113</v>
      </c>
      <c r="AD91" s="154"/>
      <c r="AE91" s="154"/>
      <c r="AF91" s="154"/>
      <c r="AG91" s="93" t="s">
        <v>114</v>
      </c>
      <c r="AH91" s="94"/>
      <c r="AI91" s="94"/>
      <c r="AJ91" s="95"/>
      <c r="AK91" s="93" t="s">
        <v>115</v>
      </c>
      <c r="AL91" s="94"/>
      <c r="AM91" s="94"/>
      <c r="AN91" s="95"/>
      <c r="AO91" s="93" t="s">
        <v>116</v>
      </c>
      <c r="AP91" s="94"/>
      <c r="AQ91" s="94"/>
      <c r="AR91" s="95"/>
      <c r="AS91" s="93" t="s">
        <v>101</v>
      </c>
      <c r="AT91" s="94"/>
      <c r="AU91" s="94"/>
      <c r="AV91" s="95"/>
      <c r="AW91" s="214" t="s">
        <v>117</v>
      </c>
      <c r="AX91" s="214"/>
      <c r="AY91" s="214"/>
      <c r="AZ91" s="214"/>
      <c r="BA91" s="1"/>
      <c r="BB91" s="1"/>
      <c r="BC91" s="1"/>
      <c r="BD91" s="1"/>
      <c r="BE91" s="17"/>
      <c r="BF91" s="17"/>
    </row>
    <row r="92" spans="1:61" s="19" customFormat="1" ht="15" customHeight="1">
      <c r="A92" s="17"/>
      <c r="B92" s="154">
        <v>1</v>
      </c>
      <c r="C92" s="154"/>
      <c r="D92" s="344"/>
      <c r="E92" s="344"/>
      <c r="F92" s="344"/>
      <c r="G92" s="344"/>
      <c r="H92" s="344"/>
      <c r="I92" s="344"/>
      <c r="J92" s="344"/>
      <c r="K92" s="344"/>
      <c r="L92" s="344"/>
      <c r="M92" s="344"/>
      <c r="N92" s="344"/>
      <c r="O92" s="345"/>
      <c r="P92" s="345"/>
      <c r="Q92" s="345"/>
      <c r="R92" s="345"/>
      <c r="S92" s="345"/>
      <c r="T92" s="345"/>
      <c r="U92" s="349"/>
      <c r="V92" s="349"/>
      <c r="W92" s="349"/>
      <c r="X92" s="349"/>
      <c r="Y92" s="349"/>
      <c r="Z92" s="349"/>
      <c r="AA92" s="349"/>
      <c r="AB92" s="349"/>
      <c r="AC92" s="350"/>
      <c r="AD92" s="350"/>
      <c r="AE92" s="350"/>
      <c r="AF92" s="350"/>
      <c r="AG92" s="350"/>
      <c r="AH92" s="350"/>
      <c r="AI92" s="350"/>
      <c r="AJ92" s="350"/>
      <c r="AK92" s="351" t="str">
        <f>IF(U92="","",AC92+AG92)</f>
        <v/>
      </c>
      <c r="AL92" s="352"/>
      <c r="AM92" s="352"/>
      <c r="AN92" s="353"/>
      <c r="AO92" s="338" t="str">
        <f>IF(U92="","",AK92-AS92)</f>
        <v/>
      </c>
      <c r="AP92" s="339"/>
      <c r="AQ92" s="339"/>
      <c r="AR92" s="340"/>
      <c r="AS92" s="346"/>
      <c r="AT92" s="347"/>
      <c r="AU92" s="347"/>
      <c r="AV92" s="348"/>
      <c r="AW92" s="349"/>
      <c r="AX92" s="349"/>
      <c r="AY92" s="349"/>
      <c r="AZ92" s="349"/>
      <c r="BA92" s="1"/>
      <c r="BB92" s="1"/>
      <c r="BC92" s="1"/>
      <c r="BD92" s="1"/>
      <c r="BE92" s="17"/>
      <c r="BF92" s="17"/>
    </row>
    <row r="93" spans="1:61" s="19" customFormat="1" ht="15" customHeight="1">
      <c r="A93" s="17"/>
      <c r="B93" s="154">
        <v>2</v>
      </c>
      <c r="C93" s="154">
        <v>2</v>
      </c>
      <c r="D93" s="344"/>
      <c r="E93" s="344"/>
      <c r="F93" s="344"/>
      <c r="G93" s="344"/>
      <c r="H93" s="344"/>
      <c r="I93" s="344"/>
      <c r="J93" s="344"/>
      <c r="K93" s="344"/>
      <c r="L93" s="344"/>
      <c r="M93" s="344"/>
      <c r="N93" s="344"/>
      <c r="O93" s="345"/>
      <c r="P93" s="345"/>
      <c r="Q93" s="345"/>
      <c r="R93" s="345"/>
      <c r="S93" s="345"/>
      <c r="T93" s="345"/>
      <c r="U93" s="349"/>
      <c r="V93" s="349"/>
      <c r="W93" s="349"/>
      <c r="X93" s="349"/>
      <c r="Y93" s="349"/>
      <c r="Z93" s="349"/>
      <c r="AA93" s="349"/>
      <c r="AB93" s="349"/>
      <c r="AC93" s="350"/>
      <c r="AD93" s="350"/>
      <c r="AE93" s="350"/>
      <c r="AF93" s="350"/>
      <c r="AG93" s="350"/>
      <c r="AH93" s="350"/>
      <c r="AI93" s="350"/>
      <c r="AJ93" s="350"/>
      <c r="AK93" s="351" t="str">
        <f t="shared" ref="AK93:AK95" si="8">IF(U93="","",AC93+AG93)</f>
        <v/>
      </c>
      <c r="AL93" s="352"/>
      <c r="AM93" s="352"/>
      <c r="AN93" s="353"/>
      <c r="AO93" s="338" t="str">
        <f>IF(U93="","",AK93-AS93)</f>
        <v/>
      </c>
      <c r="AP93" s="339"/>
      <c r="AQ93" s="339"/>
      <c r="AR93" s="340"/>
      <c r="AS93" s="346"/>
      <c r="AT93" s="347"/>
      <c r="AU93" s="347"/>
      <c r="AV93" s="348"/>
      <c r="AW93" s="349"/>
      <c r="AX93" s="349"/>
      <c r="AY93" s="349"/>
      <c r="AZ93" s="349"/>
      <c r="BA93" s="1"/>
      <c r="BB93" s="1"/>
      <c r="BC93" s="1"/>
      <c r="BD93" s="1"/>
      <c r="BE93" s="17"/>
      <c r="BF93" s="17"/>
    </row>
    <row r="94" spans="1:61" s="19" customFormat="1" ht="15" customHeight="1">
      <c r="A94" s="17"/>
      <c r="B94" s="154">
        <v>3</v>
      </c>
      <c r="C94" s="154">
        <v>3</v>
      </c>
      <c r="D94" s="344"/>
      <c r="E94" s="344"/>
      <c r="F94" s="344"/>
      <c r="G94" s="344"/>
      <c r="H94" s="344"/>
      <c r="I94" s="344"/>
      <c r="J94" s="344"/>
      <c r="K94" s="344"/>
      <c r="L94" s="344"/>
      <c r="M94" s="344"/>
      <c r="N94" s="344"/>
      <c r="O94" s="345"/>
      <c r="P94" s="345"/>
      <c r="Q94" s="345"/>
      <c r="R94" s="345"/>
      <c r="S94" s="345"/>
      <c r="T94" s="345"/>
      <c r="U94" s="349"/>
      <c r="V94" s="349"/>
      <c r="W94" s="349"/>
      <c r="X94" s="349"/>
      <c r="Y94" s="349"/>
      <c r="Z94" s="349"/>
      <c r="AA94" s="349"/>
      <c r="AB94" s="349"/>
      <c r="AC94" s="350"/>
      <c r="AD94" s="350"/>
      <c r="AE94" s="350"/>
      <c r="AF94" s="350"/>
      <c r="AG94" s="350"/>
      <c r="AH94" s="350"/>
      <c r="AI94" s="350"/>
      <c r="AJ94" s="350"/>
      <c r="AK94" s="351" t="str">
        <f t="shared" si="8"/>
        <v/>
      </c>
      <c r="AL94" s="352"/>
      <c r="AM94" s="352"/>
      <c r="AN94" s="353"/>
      <c r="AO94" s="338" t="str">
        <f>IF(U94="","",AK94-AS94)</f>
        <v/>
      </c>
      <c r="AP94" s="339"/>
      <c r="AQ94" s="339"/>
      <c r="AR94" s="340"/>
      <c r="AS94" s="346"/>
      <c r="AT94" s="347"/>
      <c r="AU94" s="347"/>
      <c r="AV94" s="348"/>
      <c r="AW94" s="349"/>
      <c r="AX94" s="349"/>
      <c r="AY94" s="349"/>
      <c r="AZ94" s="349"/>
      <c r="BA94" s="1"/>
      <c r="BB94" s="1"/>
      <c r="BC94" s="1"/>
      <c r="BD94" s="1"/>
      <c r="BE94" s="17"/>
      <c r="BF94" s="17"/>
    </row>
    <row r="95" spans="1:61" s="19" customFormat="1" ht="15" customHeight="1">
      <c r="A95" s="17"/>
      <c r="B95" s="154">
        <v>4</v>
      </c>
      <c r="C95" s="154">
        <v>4</v>
      </c>
      <c r="D95" s="344"/>
      <c r="E95" s="344"/>
      <c r="F95" s="344"/>
      <c r="G95" s="344"/>
      <c r="H95" s="344"/>
      <c r="I95" s="344"/>
      <c r="J95" s="344"/>
      <c r="K95" s="344"/>
      <c r="L95" s="344"/>
      <c r="M95" s="344"/>
      <c r="N95" s="344"/>
      <c r="O95" s="345"/>
      <c r="P95" s="345"/>
      <c r="Q95" s="345"/>
      <c r="R95" s="345"/>
      <c r="S95" s="345"/>
      <c r="T95" s="345"/>
      <c r="U95" s="349"/>
      <c r="V95" s="349"/>
      <c r="W95" s="349"/>
      <c r="X95" s="349"/>
      <c r="Y95" s="349"/>
      <c r="Z95" s="349"/>
      <c r="AA95" s="349"/>
      <c r="AB95" s="349"/>
      <c r="AC95" s="350"/>
      <c r="AD95" s="350"/>
      <c r="AE95" s="350"/>
      <c r="AF95" s="350"/>
      <c r="AG95" s="350"/>
      <c r="AH95" s="350"/>
      <c r="AI95" s="350"/>
      <c r="AJ95" s="350"/>
      <c r="AK95" s="351" t="str">
        <f t="shared" si="8"/>
        <v/>
      </c>
      <c r="AL95" s="352"/>
      <c r="AM95" s="352"/>
      <c r="AN95" s="353"/>
      <c r="AO95" s="338" t="str">
        <f>IF(U95="","",AK95-AS95)</f>
        <v/>
      </c>
      <c r="AP95" s="339"/>
      <c r="AQ95" s="339"/>
      <c r="AR95" s="340"/>
      <c r="AS95" s="346"/>
      <c r="AT95" s="347"/>
      <c r="AU95" s="347"/>
      <c r="AV95" s="348"/>
      <c r="AW95" s="349"/>
      <c r="AX95" s="349"/>
      <c r="AY95" s="349"/>
      <c r="AZ95" s="349"/>
      <c r="BA95" s="17"/>
      <c r="BB95" s="17"/>
      <c r="BC95" s="17"/>
      <c r="BD95" s="17"/>
      <c r="BE95" s="17"/>
      <c r="BF95" s="17"/>
    </row>
    <row r="96" spans="1:61" s="19" customFormat="1" ht="1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row>
    <row r="97" spans="1:57" s="19" customFormat="1" ht="1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row>
    <row r="98" spans="1:57" s="19" customFormat="1" ht="15" customHeight="1">
      <c r="A98" s="17"/>
      <c r="B98" s="213" t="s">
        <v>121</v>
      </c>
      <c r="C98" s="213"/>
      <c r="D98" s="213"/>
      <c r="E98" s="213"/>
      <c r="F98" s="213"/>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11"/>
      <c r="AM98" s="11"/>
      <c r="AN98" s="11"/>
      <c r="AO98" s="11"/>
      <c r="AP98" s="11"/>
      <c r="AQ98" s="11"/>
      <c r="AR98" s="11"/>
      <c r="AS98" s="11"/>
      <c r="AT98" s="11"/>
      <c r="AU98" s="11"/>
      <c r="AV98" s="11"/>
      <c r="AW98" s="11"/>
      <c r="AX98" s="11"/>
      <c r="AY98" s="11"/>
      <c r="AZ98" s="11"/>
      <c r="BA98" s="11"/>
      <c r="BB98" s="11"/>
      <c r="BC98" s="17"/>
      <c r="BD98" s="17"/>
      <c r="BE98" s="17"/>
    </row>
    <row r="99" spans="1:57" s="19" customFormat="1" ht="15" customHeight="1" thickBot="1">
      <c r="A99" s="17"/>
      <c r="B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7"/>
      <c r="BD99" s="17"/>
      <c r="BE99" s="17"/>
    </row>
    <row r="100" spans="1:57" s="19" customFormat="1" ht="32.25" customHeight="1">
      <c r="A100" s="17"/>
      <c r="B100" s="302" t="s">
        <v>122</v>
      </c>
      <c r="C100" s="303"/>
      <c r="D100" s="303"/>
      <c r="E100" s="303"/>
      <c r="F100" s="303"/>
      <c r="G100" s="303"/>
      <c r="H100" s="303"/>
      <c r="I100" s="303"/>
      <c r="J100" s="303"/>
      <c r="K100" s="303"/>
      <c r="L100" s="389"/>
      <c r="M100" s="389"/>
      <c r="N100" s="389"/>
      <c r="O100" s="389"/>
      <c r="P100" s="389"/>
      <c r="Q100" s="389"/>
      <c r="R100" s="389"/>
      <c r="S100" s="389"/>
      <c r="T100" s="389"/>
      <c r="U100" s="389"/>
      <c r="V100" s="389"/>
      <c r="W100" s="389"/>
      <c r="X100" s="389"/>
      <c r="Y100" s="389"/>
      <c r="Z100" s="389"/>
      <c r="AA100" s="389"/>
      <c r="AB100" s="389"/>
      <c r="AC100" s="389"/>
      <c r="AD100" s="389"/>
      <c r="AE100" s="389"/>
      <c r="AF100" s="389"/>
      <c r="AG100" s="389"/>
      <c r="AH100" s="389"/>
      <c r="AI100" s="389"/>
      <c r="AJ100" s="389"/>
      <c r="AK100" s="389"/>
      <c r="AL100" s="389"/>
      <c r="AM100" s="389"/>
      <c r="AN100" s="389"/>
      <c r="AO100" s="389"/>
      <c r="AP100" s="389"/>
      <c r="AQ100" s="389"/>
      <c r="AR100" s="389"/>
      <c r="AS100" s="389"/>
      <c r="AT100" s="389"/>
      <c r="AU100" s="389"/>
      <c r="AV100" s="389"/>
      <c r="AW100" s="389"/>
      <c r="AX100" s="389"/>
      <c r="AY100" s="389"/>
      <c r="AZ100" s="390"/>
      <c r="BA100" s="17"/>
      <c r="BB100" s="17"/>
      <c r="BC100" s="17"/>
    </row>
    <row r="101" spans="1:57" s="19" customFormat="1" ht="33.75" customHeight="1" thickBot="1">
      <c r="A101" s="17"/>
      <c r="B101" s="256" t="s">
        <v>124</v>
      </c>
      <c r="C101" s="257"/>
      <c r="D101" s="257"/>
      <c r="E101" s="257"/>
      <c r="F101" s="257"/>
      <c r="G101" s="257"/>
      <c r="H101" s="257"/>
      <c r="I101" s="257"/>
      <c r="J101" s="257"/>
      <c r="K101" s="257"/>
      <c r="L101" s="378"/>
      <c r="M101" s="378"/>
      <c r="N101" s="378"/>
      <c r="O101" s="378"/>
      <c r="P101" s="378"/>
      <c r="Q101" s="378"/>
      <c r="R101" s="378"/>
      <c r="S101" s="378"/>
      <c r="T101" s="378"/>
      <c r="U101" s="378"/>
      <c r="V101" s="378"/>
      <c r="W101" s="378"/>
      <c r="X101" s="378"/>
      <c r="Y101" s="378"/>
      <c r="Z101" s="378"/>
      <c r="AA101" s="378"/>
      <c r="AB101" s="378"/>
      <c r="AC101" s="378"/>
      <c r="AD101" s="378"/>
      <c r="AE101" s="378"/>
      <c r="AF101" s="378"/>
      <c r="AG101" s="378"/>
      <c r="AH101" s="378"/>
      <c r="AI101" s="378"/>
      <c r="AJ101" s="378"/>
      <c r="AK101" s="378"/>
      <c r="AL101" s="378"/>
      <c r="AM101" s="378"/>
      <c r="AN101" s="378"/>
      <c r="AO101" s="378"/>
      <c r="AP101" s="378"/>
      <c r="AQ101" s="378"/>
      <c r="AR101" s="378"/>
      <c r="AS101" s="378"/>
      <c r="AT101" s="378"/>
      <c r="AU101" s="378"/>
      <c r="AV101" s="378"/>
      <c r="AW101" s="378"/>
      <c r="AX101" s="378"/>
      <c r="AY101" s="378"/>
      <c r="AZ101" s="379"/>
      <c r="BA101" s="17"/>
      <c r="BB101" s="17"/>
      <c r="BC101" s="17"/>
    </row>
    <row r="102" spans="1:57" s="19" customFormat="1" ht="1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row>
    <row r="103" spans="1:57" s="19" customFormat="1" ht="1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row>
    <row r="104" spans="1:57" s="19" customFormat="1" ht="1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row>
    <row r="105" spans="1:57" s="19" customFormat="1" ht="1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row>
    <row r="106" spans="1:57" s="11" customFormat="1" ht="4.5" customHeight="1">
      <c r="B106" s="19"/>
    </row>
    <row r="107" spans="1:57" s="19" customFormat="1" ht="15" customHeight="1">
      <c r="A107" s="19" t="s">
        <v>126</v>
      </c>
    </row>
    <row r="108" spans="1:57" s="11" customFormat="1" ht="4.5" customHeight="1">
      <c r="B108" s="19"/>
    </row>
    <row r="109" spans="1:57" s="19" customFormat="1" ht="15" customHeight="1">
      <c r="C109" s="245" t="s">
        <v>127</v>
      </c>
      <c r="D109" s="246"/>
      <c r="E109" s="246"/>
      <c r="F109" s="246"/>
      <c r="G109" s="246"/>
      <c r="H109" s="246"/>
      <c r="I109" s="246"/>
      <c r="J109" s="247"/>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6"/>
      <c r="AZ109" s="376"/>
      <c r="BA109" s="377"/>
    </row>
    <row r="110" spans="1:57" s="19" customFormat="1" ht="15" customHeight="1" thickBot="1">
      <c r="C110" s="230" t="s">
        <v>129</v>
      </c>
      <c r="D110" s="231"/>
      <c r="E110" s="231"/>
      <c r="F110" s="231"/>
      <c r="G110" s="231"/>
      <c r="H110" s="231"/>
      <c r="I110" s="231"/>
      <c r="J110" s="232"/>
      <c r="K110" s="92" t="s">
        <v>170</v>
      </c>
      <c r="L110" s="402"/>
      <c r="M110" s="402"/>
      <c r="N110" s="402"/>
      <c r="O110" s="402"/>
      <c r="P110" s="402"/>
      <c r="Q110" s="402"/>
      <c r="R110" s="402"/>
      <c r="S110" s="402"/>
      <c r="T110" s="402"/>
      <c r="U110" s="402"/>
      <c r="V110" s="402"/>
      <c r="W110" s="402"/>
      <c r="X110" s="402"/>
      <c r="Y110" s="402"/>
      <c r="Z110" s="402"/>
      <c r="AA110" s="402"/>
      <c r="AB110" s="402"/>
      <c r="AC110" s="402"/>
      <c r="AD110" s="402"/>
      <c r="AE110" s="402"/>
      <c r="AF110" s="402"/>
      <c r="AG110" s="402"/>
      <c r="AH110" s="402"/>
      <c r="AI110" s="402"/>
      <c r="AJ110" s="402"/>
      <c r="AK110" s="402"/>
      <c r="AL110" s="402"/>
      <c r="AM110" s="402"/>
      <c r="AN110" s="402"/>
      <c r="AO110" s="402"/>
      <c r="AP110" s="402"/>
      <c r="AQ110" s="402"/>
      <c r="AR110" s="402"/>
      <c r="AS110" s="402"/>
      <c r="AT110" s="402"/>
      <c r="AU110" s="402"/>
      <c r="AV110" s="402"/>
      <c r="AW110" s="402"/>
      <c r="AX110" s="402"/>
      <c r="AY110" s="402"/>
      <c r="AZ110" s="402"/>
      <c r="BA110" s="403"/>
    </row>
    <row r="111" spans="1:57" s="19" customFormat="1" ht="15" customHeight="1">
      <c r="C111" s="252"/>
      <c r="D111" s="253"/>
      <c r="E111" s="253"/>
      <c r="F111" s="253"/>
      <c r="G111" s="253"/>
      <c r="H111" s="253"/>
      <c r="I111" s="253"/>
      <c r="J111" s="254"/>
      <c r="K111" s="255" t="s">
        <v>131</v>
      </c>
      <c r="L111" s="226"/>
      <c r="M111" s="226"/>
      <c r="N111" s="226"/>
      <c r="O111" s="226"/>
      <c r="P111" s="226"/>
      <c r="Q111" s="226"/>
      <c r="R111" s="227"/>
      <c r="S111" s="225" t="s">
        <v>96</v>
      </c>
      <c r="T111" s="226"/>
      <c r="U111" s="226"/>
      <c r="V111" s="226"/>
      <c r="W111" s="227"/>
      <c r="X111" s="225" t="s">
        <v>11</v>
      </c>
      <c r="Y111" s="226"/>
      <c r="Z111" s="226"/>
      <c r="AA111" s="226"/>
      <c r="AB111" s="227"/>
      <c r="AC111" s="225" t="s">
        <v>132</v>
      </c>
      <c r="AD111" s="226"/>
      <c r="AE111" s="226"/>
      <c r="AF111" s="226"/>
      <c r="AG111" s="226"/>
      <c r="AH111" s="226"/>
      <c r="AI111" s="226"/>
      <c r="AJ111" s="227"/>
      <c r="AK111" s="225" t="s">
        <v>133</v>
      </c>
      <c r="AL111" s="226"/>
      <c r="AM111" s="226"/>
      <c r="AN111" s="226"/>
      <c r="AO111" s="227"/>
      <c r="AP111" s="225" t="s">
        <v>134</v>
      </c>
      <c r="AQ111" s="226"/>
      <c r="AR111" s="226"/>
      <c r="AS111" s="226"/>
      <c r="AT111" s="227"/>
      <c r="AU111" s="234" t="s">
        <v>135</v>
      </c>
      <c r="AV111" s="234"/>
      <c r="AW111" s="234"/>
      <c r="AX111" s="234"/>
      <c r="AY111" s="234"/>
      <c r="AZ111" s="234"/>
      <c r="BA111" s="235"/>
    </row>
    <row r="112" spans="1:57" s="19" customFormat="1" ht="15" customHeight="1">
      <c r="C112" s="236" t="s">
        <v>136</v>
      </c>
      <c r="D112" s="237"/>
      <c r="E112" s="237"/>
      <c r="F112" s="237"/>
      <c r="G112" s="237"/>
      <c r="H112" s="237"/>
      <c r="I112" s="237"/>
      <c r="J112" s="238"/>
      <c r="K112" s="370"/>
      <c r="L112" s="371"/>
      <c r="M112" s="371"/>
      <c r="N112" s="371"/>
      <c r="O112" s="371"/>
      <c r="P112" s="371"/>
      <c r="Q112" s="371"/>
      <c r="R112" s="372"/>
      <c r="S112" s="380"/>
      <c r="T112" s="371"/>
      <c r="U112" s="371"/>
      <c r="V112" s="371"/>
      <c r="W112" s="372"/>
      <c r="X112" s="380"/>
      <c r="Y112" s="371"/>
      <c r="Z112" s="371"/>
      <c r="AA112" s="371"/>
      <c r="AB112" s="372"/>
      <c r="AC112" s="380"/>
      <c r="AD112" s="371"/>
      <c r="AE112" s="371"/>
      <c r="AF112" s="371"/>
      <c r="AG112" s="371"/>
      <c r="AH112" s="371"/>
      <c r="AI112" s="371"/>
      <c r="AJ112" s="372"/>
      <c r="AK112" s="362"/>
      <c r="AL112" s="363"/>
      <c r="AM112" s="363"/>
      <c r="AN112" s="363"/>
      <c r="AO112" s="364"/>
      <c r="AP112" s="362"/>
      <c r="AQ112" s="363"/>
      <c r="AR112" s="363"/>
      <c r="AS112" s="363"/>
      <c r="AT112" s="364"/>
      <c r="AU112" s="374"/>
      <c r="AV112" s="363"/>
      <c r="AW112" s="363"/>
      <c r="AX112" s="363"/>
      <c r="AY112" s="363"/>
      <c r="AZ112" s="363"/>
      <c r="BA112" s="375"/>
    </row>
    <row r="113" spans="1:53" s="19" customFormat="1" ht="15" customHeight="1" thickBot="1">
      <c r="C113" s="230" t="s">
        <v>143</v>
      </c>
      <c r="D113" s="231"/>
      <c r="E113" s="231"/>
      <c r="F113" s="231"/>
      <c r="G113" s="231"/>
      <c r="H113" s="231"/>
      <c r="I113" s="231"/>
      <c r="J113" s="232"/>
      <c r="K113" s="385"/>
      <c r="L113" s="386"/>
      <c r="M113" s="386"/>
      <c r="N113" s="386"/>
      <c r="O113" s="386"/>
      <c r="P113" s="386"/>
      <c r="Q113" s="386"/>
      <c r="R113" s="387"/>
      <c r="S113" s="388"/>
      <c r="T113" s="386"/>
      <c r="U113" s="386"/>
      <c r="V113" s="386"/>
      <c r="W113" s="387"/>
      <c r="X113" s="388"/>
      <c r="Y113" s="386"/>
      <c r="Z113" s="386"/>
      <c r="AA113" s="386"/>
      <c r="AB113" s="387"/>
      <c r="AC113" s="388"/>
      <c r="AD113" s="386"/>
      <c r="AE113" s="386"/>
      <c r="AF113" s="386"/>
      <c r="AG113" s="386"/>
      <c r="AH113" s="386"/>
      <c r="AI113" s="386"/>
      <c r="AJ113" s="387"/>
      <c r="AK113" s="354"/>
      <c r="AL113" s="342"/>
      <c r="AM113" s="342"/>
      <c r="AN113" s="342"/>
      <c r="AO113" s="355"/>
      <c r="AP113" s="354"/>
      <c r="AQ113" s="342"/>
      <c r="AR113" s="342"/>
      <c r="AS113" s="342"/>
      <c r="AT113" s="355"/>
      <c r="AU113" s="341"/>
      <c r="AV113" s="342"/>
      <c r="AW113" s="342"/>
      <c r="AX113" s="342"/>
      <c r="AY113" s="342"/>
      <c r="AZ113" s="342"/>
      <c r="BA113" s="343"/>
    </row>
    <row r="114" spans="1:53" s="11" customFormat="1" ht="15.75" customHeight="1">
      <c r="B114" s="19"/>
    </row>
    <row r="115" spans="1:53">
      <c r="A115" s="139" t="s">
        <v>150</v>
      </c>
      <c r="B115" s="139"/>
      <c r="C115" s="139"/>
      <c r="D115" s="139"/>
      <c r="E115" s="139"/>
    </row>
    <row r="117" spans="1:53">
      <c r="B117" s="154" t="s">
        <v>151</v>
      </c>
      <c r="C117" s="154"/>
      <c r="D117" s="154"/>
      <c r="E117" s="154"/>
      <c r="F117" s="154"/>
      <c r="G117" s="329"/>
      <c r="H117" s="329"/>
      <c r="I117" s="329"/>
      <c r="J117" s="329"/>
      <c r="K117" s="329"/>
      <c r="L117" s="329"/>
      <c r="M117" s="329"/>
      <c r="N117" s="99" t="s">
        <v>152</v>
      </c>
      <c r="O117" s="99"/>
      <c r="P117" s="99"/>
      <c r="Q117" s="99"/>
      <c r="R117" s="373"/>
      <c r="S117" s="373"/>
      <c r="T117" s="373"/>
      <c r="U117" s="373"/>
      <c r="V117" s="373"/>
      <c r="W117" s="373"/>
      <c r="X117" s="373"/>
    </row>
    <row r="118" spans="1:53">
      <c r="C118" s="154" t="s">
        <v>154</v>
      </c>
      <c r="D118" s="154"/>
      <c r="E118" s="154"/>
      <c r="F118" s="154"/>
      <c r="G118" s="329"/>
      <c r="H118" s="329"/>
      <c r="I118" s="329"/>
      <c r="J118" s="329"/>
      <c r="K118" s="329"/>
      <c r="L118" s="329"/>
      <c r="M118" s="329"/>
      <c r="N118" s="99" t="s">
        <v>152</v>
      </c>
      <c r="O118" s="99"/>
      <c r="P118" s="99"/>
      <c r="Q118" s="99"/>
      <c r="R118" s="373"/>
      <c r="S118" s="373"/>
      <c r="T118" s="373"/>
      <c r="U118" s="373"/>
      <c r="V118" s="373"/>
      <c r="W118" s="373"/>
      <c r="X118" s="373"/>
    </row>
    <row r="119" spans="1:53" s="11" customFormat="1" ht="15.75" customHeight="1">
      <c r="B119" s="19"/>
    </row>
    <row r="120" spans="1:53" s="19" customFormat="1" ht="15" customHeight="1" thickBot="1">
      <c r="A120" s="260" t="s">
        <v>155</v>
      </c>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row>
    <row r="121" spans="1:53" ht="19.5" thickBot="1">
      <c r="A121" s="3"/>
      <c r="B121" s="131" t="s">
        <v>156</v>
      </c>
      <c r="C121" s="132"/>
      <c r="D121" s="132"/>
      <c r="E121" s="261"/>
      <c r="F121" s="360"/>
      <c r="G121" s="360"/>
      <c r="H121" s="360"/>
      <c r="I121" s="360"/>
      <c r="J121" s="360"/>
      <c r="K121" s="360"/>
      <c r="L121" s="361"/>
      <c r="M121" s="3"/>
      <c r="N121" s="3"/>
      <c r="O121" s="3"/>
      <c r="P121" s="3"/>
      <c r="Q121" s="3"/>
      <c r="R121" s="3"/>
      <c r="S121" s="3"/>
      <c r="T121" s="3"/>
      <c r="U121" s="3"/>
      <c r="V121" s="3"/>
      <c r="W121" s="3"/>
    </row>
    <row r="122" spans="1:53" ht="19.5" thickBot="1">
      <c r="A122" s="3"/>
      <c r="B122" s="131" t="s">
        <v>157</v>
      </c>
      <c r="C122" s="132"/>
      <c r="D122" s="132"/>
      <c r="E122" s="261"/>
      <c r="F122" s="365"/>
      <c r="G122" s="366"/>
      <c r="H122" s="366"/>
      <c r="I122" s="366"/>
      <c r="J122" s="366"/>
      <c r="K122" s="366"/>
      <c r="L122" s="367"/>
      <c r="M122" s="131" t="s">
        <v>159</v>
      </c>
      <c r="N122" s="132"/>
      <c r="O122" s="132"/>
      <c r="P122" s="261"/>
      <c r="Q122" s="365"/>
      <c r="R122" s="366"/>
      <c r="S122" s="366"/>
      <c r="T122" s="366"/>
      <c r="U122" s="366"/>
      <c r="V122" s="366"/>
      <c r="W122" s="367"/>
    </row>
    <row r="123" spans="1:53" ht="19.5" thickBot="1">
      <c r="A123" s="3"/>
      <c r="B123" s="131" t="s">
        <v>160</v>
      </c>
      <c r="C123" s="132"/>
      <c r="D123" s="132"/>
      <c r="E123" s="261"/>
      <c r="F123" s="365"/>
      <c r="G123" s="366"/>
      <c r="H123" s="366"/>
      <c r="I123" s="366"/>
      <c r="J123" s="366"/>
      <c r="K123" s="366"/>
      <c r="L123" s="367"/>
      <c r="M123" s="131" t="s">
        <v>162</v>
      </c>
      <c r="N123" s="132"/>
      <c r="O123" s="132"/>
      <c r="P123" s="261"/>
      <c r="Q123" s="365"/>
      <c r="R123" s="366"/>
      <c r="S123" s="366"/>
      <c r="T123" s="366"/>
      <c r="U123" s="366"/>
      <c r="V123" s="366"/>
      <c r="W123" s="367"/>
    </row>
    <row r="124" spans="1:53">
      <c r="A124" s="3"/>
      <c r="B124" s="2"/>
      <c r="C124" s="3"/>
      <c r="D124" s="3"/>
      <c r="E124" s="3"/>
      <c r="F124" s="3"/>
      <c r="G124" s="3"/>
      <c r="H124" s="3"/>
      <c r="I124" s="3"/>
      <c r="J124" s="3"/>
      <c r="K124" s="3"/>
      <c r="L124" s="3"/>
      <c r="M124" s="3"/>
      <c r="N124" s="3"/>
      <c r="O124" s="3"/>
      <c r="P124" s="3"/>
      <c r="Q124" s="3"/>
      <c r="R124" s="3"/>
      <c r="S124" s="3"/>
      <c r="T124" s="3"/>
      <c r="U124" s="3"/>
      <c r="V124" s="3"/>
      <c r="W124" s="3"/>
    </row>
    <row r="125" spans="1:53" s="19" customFormat="1" ht="15" customHeight="1" thickBot="1">
      <c r="A125" s="260" t="s">
        <v>164</v>
      </c>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row>
    <row r="126" spans="1:53" ht="19.5" thickBot="1">
      <c r="A126" s="3"/>
      <c r="B126" s="131" t="s">
        <v>156</v>
      </c>
      <c r="C126" s="132"/>
      <c r="D126" s="132"/>
      <c r="E126" s="261"/>
      <c r="F126" s="368" t="str">
        <f>IF(COUNTA(入力シート!$M$52:$T$61)=0, "", MAX(入力シート!$M$52:$T$61))</f>
        <v/>
      </c>
      <c r="G126" s="368"/>
      <c r="H126" s="368"/>
      <c r="I126" s="368"/>
      <c r="J126" s="368"/>
      <c r="K126" s="368"/>
      <c r="L126" s="369"/>
      <c r="M126" s="3"/>
      <c r="N126" s="3"/>
      <c r="O126" s="3"/>
      <c r="P126" s="3"/>
      <c r="Q126" s="3"/>
      <c r="R126" s="3"/>
      <c r="S126" s="3"/>
      <c r="T126" s="3"/>
      <c r="U126" s="3"/>
      <c r="V126" s="3"/>
      <c r="W126" s="3"/>
    </row>
    <row r="127" spans="1:53" ht="19.5" thickBot="1">
      <c r="A127" s="3"/>
      <c r="B127" s="131" t="s">
        <v>157</v>
      </c>
      <c r="C127" s="132"/>
      <c r="D127" s="132"/>
      <c r="E127" s="261"/>
      <c r="F127" s="365"/>
      <c r="G127" s="366"/>
      <c r="H127" s="366"/>
      <c r="I127" s="366"/>
      <c r="J127" s="366"/>
      <c r="K127" s="366"/>
      <c r="L127" s="367"/>
      <c r="M127" s="131" t="s">
        <v>159</v>
      </c>
      <c r="N127" s="132"/>
      <c r="O127" s="132"/>
      <c r="P127" s="261"/>
      <c r="Q127" s="365"/>
      <c r="R127" s="366"/>
      <c r="S127" s="366"/>
      <c r="T127" s="366"/>
      <c r="U127" s="366"/>
      <c r="V127" s="366"/>
      <c r="W127" s="367"/>
    </row>
    <row r="128" spans="1:53" ht="19.5" thickBot="1">
      <c r="A128" s="3"/>
      <c r="B128" s="131" t="s">
        <v>160</v>
      </c>
      <c r="C128" s="132"/>
      <c r="D128" s="132"/>
      <c r="E128" s="261"/>
      <c r="F128" s="365"/>
      <c r="G128" s="366"/>
      <c r="H128" s="366"/>
      <c r="I128" s="366"/>
      <c r="J128" s="366"/>
      <c r="K128" s="366"/>
      <c r="L128" s="367"/>
      <c r="M128" s="131" t="s">
        <v>162</v>
      </c>
      <c r="N128" s="132"/>
      <c r="O128" s="132"/>
      <c r="P128" s="261"/>
      <c r="Q128" s="365"/>
      <c r="R128" s="366"/>
      <c r="S128" s="366"/>
      <c r="T128" s="366"/>
      <c r="U128" s="366"/>
      <c r="V128" s="366"/>
      <c r="W128" s="367"/>
    </row>
  </sheetData>
  <sheetProtection sheet="1" objects="1" scenarios="1"/>
  <protectedRanges>
    <protectedRange sqref="F3:X7 AG2:AX6 AG7:AM8 AS7:AX8 AG9:AX10 T13:W14 AI14 Y18 K22:AB23 D39:AB48 AH39:AL48 AW39:BF48 D52:Y61 AJ52:AQ61 M65:AP74 D82:AJ87 AS82:BD87 D92:AJ95 AS92:AZ95 L100:AZ101 K109 L110 K112:BA113 G117:M118 R117:X118 F121:L123 Q122:W123 F127:L128 Q127:W128" name="範囲1"/>
  </protectedRanges>
  <mergeCells count="563">
    <mergeCell ref="L110:BA110"/>
    <mergeCell ref="B98:AK98"/>
    <mergeCell ref="BM20:BO20"/>
    <mergeCell ref="BR20:BT20"/>
    <mergeCell ref="BM21:BO21"/>
    <mergeCell ref="B22:J23"/>
    <mergeCell ref="K22:S23"/>
    <mergeCell ref="T22:AB23"/>
    <mergeCell ref="AC22:AK23"/>
    <mergeCell ref="BM22:BO22"/>
    <mergeCell ref="BM23:BO23"/>
    <mergeCell ref="K20:S21"/>
    <mergeCell ref="T20:AB21"/>
    <mergeCell ref="AC20:AK21"/>
    <mergeCell ref="BH87:BI87"/>
    <mergeCell ref="M38:T38"/>
    <mergeCell ref="M39:T39"/>
    <mergeCell ref="M40:T40"/>
    <mergeCell ref="M41:T41"/>
    <mergeCell ref="M42:T42"/>
    <mergeCell ref="M43:T43"/>
    <mergeCell ref="B86:C86"/>
    <mergeCell ref="D87:N87"/>
    <mergeCell ref="R91:T91"/>
    <mergeCell ref="B1:AX1"/>
    <mergeCell ref="N18:R18"/>
    <mergeCell ref="T18:X18"/>
    <mergeCell ref="Y18:AA18"/>
    <mergeCell ref="AE6:AF6"/>
    <mergeCell ref="AG6:AX6"/>
    <mergeCell ref="Z58:AD58"/>
    <mergeCell ref="U52:Y52"/>
    <mergeCell ref="AO81:AR81"/>
    <mergeCell ref="Z61:AD61"/>
    <mergeCell ref="R67:AP67"/>
    <mergeCell ref="AS81:AV81"/>
    <mergeCell ref="AW55:AX55"/>
    <mergeCell ref="AW61:AX61"/>
    <mergeCell ref="B74:C74"/>
    <mergeCell ref="B64:C64"/>
    <mergeCell ref="D64:L64"/>
    <mergeCell ref="B65:C65"/>
    <mergeCell ref="D65:L65"/>
    <mergeCell ref="M59:T59"/>
    <mergeCell ref="AK81:AN81"/>
    <mergeCell ref="AW80:BD80"/>
    <mergeCell ref="B56:C56"/>
    <mergeCell ref="B58:C58"/>
    <mergeCell ref="B7:E7"/>
    <mergeCell ref="F7:X7"/>
    <mergeCell ref="AA7:AF7"/>
    <mergeCell ref="AG8:AM8"/>
    <mergeCell ref="AA8:AF8"/>
    <mergeCell ref="B13:O14"/>
    <mergeCell ref="T13:W13"/>
    <mergeCell ref="T14:W14"/>
    <mergeCell ref="BC15:BF15"/>
    <mergeCell ref="AI15:AJ15"/>
    <mergeCell ref="P14:S14"/>
    <mergeCell ref="AG7:AM7"/>
    <mergeCell ref="Y15:AH15"/>
    <mergeCell ref="AG9:AX9"/>
    <mergeCell ref="AA10:AF10"/>
    <mergeCell ref="AG10:AX10"/>
    <mergeCell ref="B11:S11"/>
    <mergeCell ref="AS7:AX7"/>
    <mergeCell ref="AN7:AR7"/>
    <mergeCell ref="AS94:AV94"/>
    <mergeCell ref="R87:T87"/>
    <mergeCell ref="BM18:BO18"/>
    <mergeCell ref="BR18:BW18"/>
    <mergeCell ref="B19:R19"/>
    <mergeCell ref="BM19:BO19"/>
    <mergeCell ref="BR19:BT19"/>
    <mergeCell ref="AN8:AR8"/>
    <mergeCell ref="AS8:AX8"/>
    <mergeCell ref="R81:T81"/>
    <mergeCell ref="D68:L68"/>
    <mergeCell ref="D71:L71"/>
    <mergeCell ref="M71:Q71"/>
    <mergeCell ref="D72:L72"/>
    <mergeCell ref="M72:Q72"/>
    <mergeCell ref="D73:L73"/>
    <mergeCell ref="AO91:AR91"/>
    <mergeCell ref="AC92:AF92"/>
    <mergeCell ref="AG92:AJ92"/>
    <mergeCell ref="R92:T92"/>
    <mergeCell ref="O90:T90"/>
    <mergeCell ref="U93:X93"/>
    <mergeCell ref="Y93:AB93"/>
    <mergeCell ref="B60:C60"/>
    <mergeCell ref="AC95:AF95"/>
    <mergeCell ref="U87:X87"/>
    <mergeCell ref="C113:J113"/>
    <mergeCell ref="R65:AP65"/>
    <mergeCell ref="N78:R78"/>
    <mergeCell ref="Z60:AD60"/>
    <mergeCell ref="B61:C61"/>
    <mergeCell ref="S78:X78"/>
    <mergeCell ref="AS92:AV92"/>
    <mergeCell ref="AG91:AJ91"/>
    <mergeCell ref="AG82:AJ82"/>
    <mergeCell ref="AP111:AT111"/>
    <mergeCell ref="M61:T61"/>
    <mergeCell ref="U61:Y61"/>
    <mergeCell ref="D60:H60"/>
    <mergeCell ref="B87:C87"/>
    <mergeCell ref="B83:C83"/>
    <mergeCell ref="R86:T86"/>
    <mergeCell ref="U86:X86"/>
    <mergeCell ref="Y86:AB86"/>
    <mergeCell ref="AC86:AF86"/>
    <mergeCell ref="B92:C92"/>
    <mergeCell ref="C112:J112"/>
    <mergeCell ref="B85:C85"/>
    <mergeCell ref="AP112:AT112"/>
    <mergeCell ref="AJ56:AQ56"/>
    <mergeCell ref="AE59:AI59"/>
    <mergeCell ref="U56:Y56"/>
    <mergeCell ref="M56:T56"/>
    <mergeCell ref="AS85:AV85"/>
    <mergeCell ref="AG86:AJ86"/>
    <mergeCell ref="AK86:AN86"/>
    <mergeCell ref="Y95:AB95"/>
    <mergeCell ref="Y87:AB87"/>
    <mergeCell ref="AC87:AF87"/>
    <mergeCell ref="O93:Q93"/>
    <mergeCell ref="AC91:AF91"/>
    <mergeCell ref="AS87:AV87"/>
    <mergeCell ref="AK92:AN92"/>
    <mergeCell ref="AO92:AR92"/>
    <mergeCell ref="U90:X90"/>
    <mergeCell ref="AC93:AF93"/>
    <mergeCell ref="AG93:AJ93"/>
    <mergeCell ref="AK93:AN93"/>
    <mergeCell ref="AO93:AR93"/>
    <mergeCell ref="R85:T85"/>
    <mergeCell ref="AC85:AF85"/>
    <mergeCell ref="AK91:AN91"/>
    <mergeCell ref="D74:L74"/>
    <mergeCell ref="M74:Q74"/>
    <mergeCell ref="R74:AP74"/>
    <mergeCell ref="M73:Q73"/>
    <mergeCell ref="M67:Q67"/>
    <mergeCell ref="AE55:AI55"/>
    <mergeCell ref="D61:H61"/>
    <mergeCell ref="I61:L61"/>
    <mergeCell ref="D67:L67"/>
    <mergeCell ref="AJ61:AQ61"/>
    <mergeCell ref="R69:AP69"/>
    <mergeCell ref="B66:C66"/>
    <mergeCell ref="M60:T60"/>
    <mergeCell ref="I56:L56"/>
    <mergeCell ref="AJ60:AQ60"/>
    <mergeCell ref="B57:C57"/>
    <mergeCell ref="D57:H57"/>
    <mergeCell ref="I57:L57"/>
    <mergeCell ref="M57:T57"/>
    <mergeCell ref="Z56:AD56"/>
    <mergeCell ref="C89:M89"/>
    <mergeCell ref="Y84:AB84"/>
    <mergeCell ref="AC84:AF84"/>
    <mergeCell ref="AG84:AJ84"/>
    <mergeCell ref="AG81:AJ81"/>
    <mergeCell ref="B84:C84"/>
    <mergeCell ref="O87:Q87"/>
    <mergeCell ref="O85:Q85"/>
    <mergeCell ref="B69:C69"/>
    <mergeCell ref="M69:Q69"/>
    <mergeCell ref="D69:L69"/>
    <mergeCell ref="D70:L70"/>
    <mergeCell ref="O80:T80"/>
    <mergeCell ref="B81:C81"/>
    <mergeCell ref="B82:C82"/>
    <mergeCell ref="B72:C72"/>
    <mergeCell ref="B73:C73"/>
    <mergeCell ref="M70:Q70"/>
    <mergeCell ref="B70:C70"/>
    <mergeCell ref="B78:H78"/>
    <mergeCell ref="U84:X84"/>
    <mergeCell ref="O84:Q84"/>
    <mergeCell ref="D81:N81"/>
    <mergeCell ref="O81:Q81"/>
    <mergeCell ref="B117:F117"/>
    <mergeCell ref="G117:M117"/>
    <mergeCell ref="N117:Q117"/>
    <mergeCell ref="R117:X117"/>
    <mergeCell ref="S112:W112"/>
    <mergeCell ref="D92:N92"/>
    <mergeCell ref="O92:Q92"/>
    <mergeCell ref="K113:R113"/>
    <mergeCell ref="S113:W113"/>
    <mergeCell ref="X113:AB113"/>
    <mergeCell ref="D94:N94"/>
    <mergeCell ref="O94:Q94"/>
    <mergeCell ref="R94:T94"/>
    <mergeCell ref="U94:X94"/>
    <mergeCell ref="B95:C95"/>
    <mergeCell ref="C110:J110"/>
    <mergeCell ref="C111:J111"/>
    <mergeCell ref="C109:J109"/>
    <mergeCell ref="L100:AZ100"/>
    <mergeCell ref="X111:AB111"/>
    <mergeCell ref="B101:K101"/>
    <mergeCell ref="AC112:AJ112"/>
    <mergeCell ref="AC113:AJ113"/>
    <mergeCell ref="AK113:AO113"/>
    <mergeCell ref="C118:F118"/>
    <mergeCell ref="X112:AB112"/>
    <mergeCell ref="AW60:AX60"/>
    <mergeCell ref="AE61:AI61"/>
    <mergeCell ref="U60:Y60"/>
    <mergeCell ref="AE60:AI60"/>
    <mergeCell ref="D83:N83"/>
    <mergeCell ref="O83:Q83"/>
    <mergeCell ref="R83:T83"/>
    <mergeCell ref="U83:X83"/>
    <mergeCell ref="Y83:AB83"/>
    <mergeCell ref="AC83:AF83"/>
    <mergeCell ref="AG83:AJ83"/>
    <mergeCell ref="AK83:AN83"/>
    <mergeCell ref="AO83:AR83"/>
    <mergeCell ref="AS83:AV83"/>
    <mergeCell ref="AW83:AZ83"/>
    <mergeCell ref="R84:T84"/>
    <mergeCell ref="AW94:AZ94"/>
    <mergeCell ref="B91:C91"/>
    <mergeCell ref="AW91:AZ91"/>
    <mergeCell ref="D66:L66"/>
    <mergeCell ref="R66:AP66"/>
    <mergeCell ref="I60:L60"/>
    <mergeCell ref="M127:P127"/>
    <mergeCell ref="Q127:W127"/>
    <mergeCell ref="A120:W120"/>
    <mergeCell ref="AW95:AZ95"/>
    <mergeCell ref="U95:X95"/>
    <mergeCell ref="R93:T93"/>
    <mergeCell ref="AG95:AJ95"/>
    <mergeCell ref="R118:X118"/>
    <mergeCell ref="AU112:BA112"/>
    <mergeCell ref="K109:BA109"/>
    <mergeCell ref="K111:R111"/>
    <mergeCell ref="AU111:BA111"/>
    <mergeCell ref="AC111:AJ111"/>
    <mergeCell ref="AK111:AO111"/>
    <mergeCell ref="S111:W111"/>
    <mergeCell ref="L101:AZ101"/>
    <mergeCell ref="AS95:AV95"/>
    <mergeCell ref="D95:N95"/>
    <mergeCell ref="O95:Q95"/>
    <mergeCell ref="R95:T95"/>
    <mergeCell ref="AK95:AN95"/>
    <mergeCell ref="B100:K100"/>
    <mergeCell ref="A115:E115"/>
    <mergeCell ref="A125:W125"/>
    <mergeCell ref="B121:E121"/>
    <mergeCell ref="F121:L121"/>
    <mergeCell ref="G118:M118"/>
    <mergeCell ref="N118:Q118"/>
    <mergeCell ref="B93:C93"/>
    <mergeCell ref="B94:C94"/>
    <mergeCell ref="AK112:AO112"/>
    <mergeCell ref="B128:E128"/>
    <mergeCell ref="F128:L128"/>
    <mergeCell ref="M128:P128"/>
    <mergeCell ref="Q128:W128"/>
    <mergeCell ref="Q122:W122"/>
    <mergeCell ref="B123:E123"/>
    <mergeCell ref="F123:L123"/>
    <mergeCell ref="M123:P123"/>
    <mergeCell ref="Q123:W123"/>
    <mergeCell ref="B122:E122"/>
    <mergeCell ref="F122:L122"/>
    <mergeCell ref="M122:P122"/>
    <mergeCell ref="B126:E126"/>
    <mergeCell ref="F126:L126"/>
    <mergeCell ref="B127:E127"/>
    <mergeCell ref="F127:L127"/>
    <mergeCell ref="K112:R112"/>
    <mergeCell ref="D53:H53"/>
    <mergeCell ref="U57:Y57"/>
    <mergeCell ref="AJ57:AQ57"/>
    <mergeCell ref="AJ58:AQ58"/>
    <mergeCell ref="AJ59:AQ59"/>
    <mergeCell ref="B59:C59"/>
    <mergeCell ref="D59:H59"/>
    <mergeCell ref="I59:L59"/>
    <mergeCell ref="I58:L58"/>
    <mergeCell ref="Z57:AD57"/>
    <mergeCell ref="D58:H58"/>
    <mergeCell ref="M55:T55"/>
    <mergeCell ref="I53:L53"/>
    <mergeCell ref="M53:T53"/>
    <mergeCell ref="U53:Y53"/>
    <mergeCell ref="AJ53:AQ53"/>
    <mergeCell ref="U59:Y59"/>
    <mergeCell ref="B55:C55"/>
    <mergeCell ref="AE58:AI58"/>
    <mergeCell ref="B43:C43"/>
    <mergeCell ref="U47:AB47"/>
    <mergeCell ref="U48:AB48"/>
    <mergeCell ref="M44:T44"/>
    <mergeCell ref="M45:T45"/>
    <mergeCell ref="M46:T46"/>
    <mergeCell ref="M47:T47"/>
    <mergeCell ref="B54:C54"/>
    <mergeCell ref="D54:H54"/>
    <mergeCell ref="I54:L54"/>
    <mergeCell ref="M54:T54"/>
    <mergeCell ref="U54:Y54"/>
    <mergeCell ref="B52:C52"/>
    <mergeCell ref="D52:H52"/>
    <mergeCell ref="I52:L52"/>
    <mergeCell ref="M52:T52"/>
    <mergeCell ref="B48:C48"/>
    <mergeCell ref="D47:L47"/>
    <mergeCell ref="B44:C44"/>
    <mergeCell ref="B45:C45"/>
    <mergeCell ref="B46:C46"/>
    <mergeCell ref="B47:C47"/>
    <mergeCell ref="C50:Y50"/>
    <mergeCell ref="B53:C53"/>
    <mergeCell ref="B51:C51"/>
    <mergeCell ref="D51:H51"/>
    <mergeCell ref="I51:L51"/>
    <mergeCell ref="M51:T51"/>
    <mergeCell ref="U51:Y51"/>
    <mergeCell ref="D85:N85"/>
    <mergeCell ref="Y85:AB85"/>
    <mergeCell ref="O82:Q82"/>
    <mergeCell ref="R82:T82"/>
    <mergeCell ref="Z59:AD59"/>
    <mergeCell ref="B67:C67"/>
    <mergeCell ref="B68:C68"/>
    <mergeCell ref="M68:Q68"/>
    <mergeCell ref="D56:H56"/>
    <mergeCell ref="D55:H55"/>
    <mergeCell ref="I55:L55"/>
    <mergeCell ref="Z51:AD51"/>
    <mergeCell ref="Z52:AD52"/>
    <mergeCell ref="Z53:AD53"/>
    <mergeCell ref="Z54:AD54"/>
    <mergeCell ref="Z55:AD55"/>
    <mergeCell ref="AC81:AF81"/>
    <mergeCell ref="R71:AP71"/>
    <mergeCell ref="R72:AP72"/>
    <mergeCell ref="AS91:AV91"/>
    <mergeCell ref="AG85:AJ85"/>
    <mergeCell ref="AR43:AV43"/>
    <mergeCell ref="AR45:AV45"/>
    <mergeCell ref="AR46:AV46"/>
    <mergeCell ref="AM45:AQ45"/>
    <mergeCell ref="AM46:AQ46"/>
    <mergeCell ref="AC45:AG45"/>
    <mergeCell ref="D44:L44"/>
    <mergeCell ref="AR47:AV47"/>
    <mergeCell ref="AC44:AG44"/>
    <mergeCell ref="AE54:AI54"/>
    <mergeCell ref="AJ51:AQ51"/>
    <mergeCell ref="U81:X81"/>
    <mergeCell ref="U55:Y55"/>
    <mergeCell ref="M64:Q64"/>
    <mergeCell ref="M65:Q65"/>
    <mergeCell ref="M66:Q66"/>
    <mergeCell ref="U82:X82"/>
    <mergeCell ref="Y82:AB82"/>
    <mergeCell ref="D84:N84"/>
    <mergeCell ref="D82:N82"/>
    <mergeCell ref="O91:Q91"/>
    <mergeCell ref="AK82:AN82"/>
    <mergeCell ref="BA87:BD87"/>
    <mergeCell ref="AK85:AN85"/>
    <mergeCell ref="AO85:AR85"/>
    <mergeCell ref="AW84:AZ84"/>
    <mergeCell ref="AC82:AF82"/>
    <mergeCell ref="AK84:AN84"/>
    <mergeCell ref="AO84:AR84"/>
    <mergeCell ref="AS82:AV82"/>
    <mergeCell ref="AW82:AZ82"/>
    <mergeCell ref="AS86:AV86"/>
    <mergeCell ref="BA83:BD83"/>
    <mergeCell ref="AS84:AV84"/>
    <mergeCell ref="BA84:BD84"/>
    <mergeCell ref="AG87:AJ87"/>
    <mergeCell ref="AK87:AN87"/>
    <mergeCell ref="AO87:AR87"/>
    <mergeCell ref="AW85:AZ85"/>
    <mergeCell ref="AW87:AZ87"/>
    <mergeCell ref="AU113:BA113"/>
    <mergeCell ref="D86:N86"/>
    <mergeCell ref="O86:Q86"/>
    <mergeCell ref="AS93:AV93"/>
    <mergeCell ref="AW93:AZ93"/>
    <mergeCell ref="U85:X85"/>
    <mergeCell ref="AW92:AZ92"/>
    <mergeCell ref="AW86:AZ86"/>
    <mergeCell ref="AO94:AR94"/>
    <mergeCell ref="Y92:AB92"/>
    <mergeCell ref="Y91:AB91"/>
    <mergeCell ref="BA86:BD86"/>
    <mergeCell ref="U91:X91"/>
    <mergeCell ref="AO95:AR95"/>
    <mergeCell ref="Y94:AB94"/>
    <mergeCell ref="AC94:AF94"/>
    <mergeCell ref="AG94:AJ94"/>
    <mergeCell ref="AK94:AN94"/>
    <mergeCell ref="D93:N93"/>
    <mergeCell ref="D91:N91"/>
    <mergeCell ref="AP113:AT113"/>
    <mergeCell ref="U92:X92"/>
    <mergeCell ref="AO86:AR86"/>
    <mergeCell ref="BA85:BD85"/>
    <mergeCell ref="J36:N36"/>
    <mergeCell ref="O36:T36"/>
    <mergeCell ref="D45:L45"/>
    <mergeCell ref="B42:C42"/>
    <mergeCell ref="B41:C41"/>
    <mergeCell ref="B38:C38"/>
    <mergeCell ref="D38:L38"/>
    <mergeCell ref="AC38:AG38"/>
    <mergeCell ref="B39:C39"/>
    <mergeCell ref="U40:AB40"/>
    <mergeCell ref="D40:L40"/>
    <mergeCell ref="D43:L43"/>
    <mergeCell ref="D42:L42"/>
    <mergeCell ref="B40:C40"/>
    <mergeCell ref="B36:I36"/>
    <mergeCell ref="C37:AA37"/>
    <mergeCell ref="AC40:AG40"/>
    <mergeCell ref="D41:L41"/>
    <mergeCell ref="U43:AB43"/>
    <mergeCell ref="U44:AB44"/>
    <mergeCell ref="U45:AB45"/>
    <mergeCell ref="D39:L39"/>
    <mergeCell ref="AC39:AG39"/>
    <mergeCell ref="U38:AB38"/>
    <mergeCell ref="U39:AB39"/>
    <mergeCell ref="BA82:BD82"/>
    <mergeCell ref="AR41:AV41"/>
    <mergeCell ref="AW43:BA43"/>
    <mergeCell ref="AW44:BA44"/>
    <mergeCell ref="AH46:AL46"/>
    <mergeCell ref="AW45:BA45"/>
    <mergeCell ref="AW46:BA46"/>
    <mergeCell ref="D46:L46"/>
    <mergeCell ref="D48:L48"/>
    <mergeCell ref="AW52:AX52"/>
    <mergeCell ref="AE52:AI52"/>
    <mergeCell ref="AE53:AI53"/>
    <mergeCell ref="AH47:AL47"/>
    <mergeCell ref="AM47:AQ47"/>
    <mergeCell ref="AH42:AL42"/>
    <mergeCell ref="AH43:AL43"/>
    <mergeCell ref="AH44:AL44"/>
    <mergeCell ref="AM42:AQ42"/>
    <mergeCell ref="AR40:AV40"/>
    <mergeCell ref="AC47:AG47"/>
    <mergeCell ref="AO82:AR82"/>
    <mergeCell ref="AR44:AV44"/>
    <mergeCell ref="BB47:BF47"/>
    <mergeCell ref="BB39:BF39"/>
    <mergeCell ref="BB38:BF38"/>
    <mergeCell ref="AW38:BA38"/>
    <mergeCell ref="AR38:AV38"/>
    <mergeCell ref="AM39:AQ39"/>
    <mergeCell ref="AM38:AQ38"/>
    <mergeCell ref="BB40:BF40"/>
    <mergeCell ref="BB41:BF41"/>
    <mergeCell ref="AW40:BA40"/>
    <mergeCell ref="AM41:AQ41"/>
    <mergeCell ref="AW41:BA41"/>
    <mergeCell ref="AR39:AV39"/>
    <mergeCell ref="AW39:BA39"/>
    <mergeCell ref="AM40:AQ40"/>
    <mergeCell ref="AH40:AL40"/>
    <mergeCell ref="AH41:AL41"/>
    <mergeCell ref="U42:AB42"/>
    <mergeCell ref="AC42:AG42"/>
    <mergeCell ref="U41:AB41"/>
    <mergeCell ref="AC43:AG43"/>
    <mergeCell ref="BB46:BF46"/>
    <mergeCell ref="BB48:BF48"/>
    <mergeCell ref="R70:AP70"/>
    <mergeCell ref="R64:AP64"/>
    <mergeCell ref="U46:AB46"/>
    <mergeCell ref="AH45:AL45"/>
    <mergeCell ref="AC46:AG46"/>
    <mergeCell ref="AM44:AQ44"/>
    <mergeCell ref="AE56:AI56"/>
    <mergeCell ref="AE57:AI57"/>
    <mergeCell ref="R68:AP68"/>
    <mergeCell ref="M58:T58"/>
    <mergeCell ref="U58:Y58"/>
    <mergeCell ref="AW48:BA48"/>
    <mergeCell ref="AW51:AX51"/>
    <mergeCell ref="AC48:AG48"/>
    <mergeCell ref="AW53:AX53"/>
    <mergeCell ref="AE51:AI51"/>
    <mergeCell ref="Y81:AB81"/>
    <mergeCell ref="AR42:AV42"/>
    <mergeCell ref="AW42:BA42"/>
    <mergeCell ref="AM43:AQ43"/>
    <mergeCell ref="AJ55:AQ55"/>
    <mergeCell ref="BA81:BD81"/>
    <mergeCell ref="AW59:AX59"/>
    <mergeCell ref="AW81:AZ81"/>
    <mergeCell ref="R73:AP73"/>
    <mergeCell ref="U80:X80"/>
    <mergeCell ref="AJ52:AQ52"/>
    <mergeCell ref="AW57:AX57"/>
    <mergeCell ref="AW56:AX56"/>
    <mergeCell ref="AW54:AX54"/>
    <mergeCell ref="AJ54:AQ54"/>
    <mergeCell ref="M48:T48"/>
    <mergeCell ref="AW58:AX58"/>
    <mergeCell ref="B18:H18"/>
    <mergeCell ref="B20:J21"/>
    <mergeCell ref="I18:M18"/>
    <mergeCell ref="AI14:AJ14"/>
    <mergeCell ref="C79:M79"/>
    <mergeCell ref="B71:C71"/>
    <mergeCell ref="AU15:AW15"/>
    <mergeCell ref="AL15:AT15"/>
    <mergeCell ref="B16:BA16"/>
    <mergeCell ref="B15:S15"/>
    <mergeCell ref="T15:W15"/>
    <mergeCell ref="AX15:BB15"/>
    <mergeCell ref="AH48:AL48"/>
    <mergeCell ref="AM48:AQ48"/>
    <mergeCell ref="AR48:AV48"/>
    <mergeCell ref="AW47:BA47"/>
    <mergeCell ref="B24:AQ31"/>
    <mergeCell ref="BB42:BF42"/>
    <mergeCell ref="BB43:BF43"/>
    <mergeCell ref="BB44:BF44"/>
    <mergeCell ref="BB45:BF45"/>
    <mergeCell ref="AC41:AG41"/>
    <mergeCell ref="AH38:AL38"/>
    <mergeCell ref="AH39:AL39"/>
    <mergeCell ref="B5:E5"/>
    <mergeCell ref="Y14:AH14"/>
    <mergeCell ref="AA2:AF2"/>
    <mergeCell ref="AG2:AX2"/>
    <mergeCell ref="B3:E3"/>
    <mergeCell ref="F3:X3"/>
    <mergeCell ref="AE3:AF3"/>
    <mergeCell ref="AG3:AX3"/>
    <mergeCell ref="B4:E4"/>
    <mergeCell ref="F4:X4"/>
    <mergeCell ref="AE4:AF4"/>
    <mergeCell ref="AG4:AX4"/>
    <mergeCell ref="AA3:AD4"/>
    <mergeCell ref="F5:X5"/>
    <mergeCell ref="AE5:AF5"/>
    <mergeCell ref="AG5:AX5"/>
    <mergeCell ref="B6:E6"/>
    <mergeCell ref="F6:X6"/>
    <mergeCell ref="AA9:AF9"/>
    <mergeCell ref="T11:X11"/>
    <mergeCell ref="B12:S12"/>
    <mergeCell ref="T12:X12"/>
    <mergeCell ref="P13:S13"/>
    <mergeCell ref="AA5:AD6"/>
  </mergeCells>
  <phoneticPr fontId="11"/>
  <conditionalFormatting sqref="D39:AB48 AH39:AL48 AW39:BF48 D52:Y61 AJ52:AQ61 M65:AP74 D82:AJ87 AS82:BD87 D92:AJ95 AS92:AZ95">
    <cfRule type="containsBlanks" dxfId="4" priority="4">
      <formula>LEN(TRIM(D39))=0</formula>
    </cfRule>
  </conditionalFormatting>
  <conditionalFormatting sqref="L100:AZ101 K109:BA109 K110:L110 K112:BA113 G117:M118 R117:X118 F121:L123 Q122:W123 F127:L128 Q127:W128">
    <cfRule type="containsBlanks" dxfId="3" priority="3">
      <formula>LEN(TRIM(F100))=0</formula>
    </cfRule>
  </conditionalFormatting>
  <conditionalFormatting sqref="Y18:AA18 K22:AB23">
    <cfRule type="containsBlanks" dxfId="2" priority="1">
      <formula>LEN(TRIM(K18))=0</formula>
    </cfRule>
  </conditionalFormatting>
  <conditionalFormatting sqref="AG7:AM8 AS7:AX8 AG9:AX10 T13:W15 AI14:AJ14">
    <cfRule type="containsBlanks" dxfId="1" priority="6">
      <formula>LEN(TRIM(T7))=0</formula>
    </cfRule>
  </conditionalFormatting>
  <conditionalFormatting sqref="AG2:AX6 F3:X7">
    <cfRule type="containsBlanks" dxfId="0" priority="7">
      <formula>LEN(TRIM(F2))=0</formula>
    </cfRule>
  </conditionalFormatting>
  <dataValidations count="1">
    <dataValidation type="list" allowBlank="1" showInputMessage="1" showErrorMessage="1" sqref="T11:X11" xr:uid="{00000000-0002-0000-0000-000000000000}">
      <formula1>"税抜き,税込み"</formula1>
    </dataValidation>
  </dataValidations>
  <pageMargins left="0.7" right="0.7" top="0.75" bottom="0.75" header="0.3" footer="0.3"/>
  <pageSetup paperSize="9" scale="58" fitToHeight="0" orientation="portrait" r:id="rId1"/>
  <rowBreaks count="1" manualBreakCount="1">
    <brk id="6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14C9-8C8F-47B0-8E5A-4508BB61E1C4}">
  <sheetPr>
    <tabColor theme="0" tint="-0.499984740745262"/>
  </sheetPr>
  <dimension ref="A1:AQ42"/>
  <sheetViews>
    <sheetView showZeros="0" view="pageBreakPreview" zoomScale="105" zoomScaleNormal="115" zoomScaleSheetLayoutView="115" workbookViewId="0"/>
  </sheetViews>
  <sheetFormatPr defaultColWidth="2.42578125" defaultRowHeight="18.75" customHeight="1"/>
  <cols>
    <col min="1" max="19" width="2.42578125" style="19"/>
    <col min="20" max="20" width="4.140625" style="19" customWidth="1"/>
    <col min="21" max="21" width="2.42578125" style="19" customWidth="1"/>
    <col min="22" max="16384" width="2.42578125" style="19"/>
  </cols>
  <sheetData>
    <row r="1" spans="1:43" ht="18.75" customHeight="1">
      <c r="A1" s="418" t="s">
        <v>171</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08"/>
      <c r="AF1" s="408"/>
      <c r="AG1" s="408"/>
      <c r="AH1" s="408"/>
      <c r="AI1" s="24"/>
    </row>
    <row r="2" spans="1:43" ht="18.75" customHeight="1">
      <c r="Z2" s="419">
        <f>入力シート!F3</f>
        <v>0</v>
      </c>
      <c r="AA2" s="419"/>
      <c r="AB2" s="419"/>
      <c r="AC2" s="419"/>
      <c r="AD2" s="419"/>
      <c r="AE2" s="419"/>
      <c r="AF2" s="419"/>
      <c r="AG2" s="419"/>
      <c r="AH2" s="419"/>
    </row>
    <row r="3" spans="1:43" ht="18.75" customHeight="1">
      <c r="Z3" s="420">
        <f>入力シート!F4</f>
        <v>0</v>
      </c>
      <c r="AA3" s="420"/>
      <c r="AB3" s="420"/>
      <c r="AC3" s="420"/>
      <c r="AD3" s="420"/>
      <c r="AE3" s="420"/>
      <c r="AF3" s="420"/>
      <c r="AG3" s="420"/>
      <c r="AH3" s="420"/>
    </row>
    <row r="4" spans="1:43" ht="18.75" customHeight="1">
      <c r="Z4" s="25"/>
    </row>
    <row r="5" spans="1:43" ht="18.75" customHeight="1">
      <c r="B5" s="26"/>
    </row>
    <row r="6" spans="1:43" ht="18.75" customHeight="1">
      <c r="B6" s="26"/>
      <c r="AQ6" s="27"/>
    </row>
    <row r="7" spans="1:43" ht="18.75" customHeight="1">
      <c r="B7" s="26"/>
      <c r="C7" s="299" t="s">
        <v>172</v>
      </c>
      <c r="D7" s="299"/>
      <c r="E7" s="299"/>
      <c r="F7" s="299"/>
      <c r="G7" s="299"/>
      <c r="H7" s="299"/>
      <c r="I7" s="299"/>
      <c r="J7" s="299"/>
      <c r="K7" s="299"/>
      <c r="L7" s="299"/>
      <c r="M7" s="299"/>
      <c r="N7" s="299"/>
    </row>
    <row r="8" spans="1:43" ht="18.75" customHeight="1">
      <c r="C8" s="299" t="s">
        <v>173</v>
      </c>
      <c r="D8" s="299"/>
      <c r="E8" s="299"/>
      <c r="F8" s="299"/>
      <c r="G8" s="299"/>
      <c r="H8" s="299"/>
      <c r="I8" s="299"/>
      <c r="J8" s="299"/>
      <c r="K8" s="299"/>
      <c r="L8" s="299"/>
      <c r="M8" s="299"/>
      <c r="N8" s="299"/>
      <c r="O8" s="299"/>
    </row>
    <row r="9" spans="1:43" ht="18.75" customHeight="1">
      <c r="B9" s="26"/>
    </row>
    <row r="10" spans="1:43" ht="18.75" customHeight="1">
      <c r="B10" s="26"/>
    </row>
    <row r="11" spans="1:43" ht="18.75" customHeight="1">
      <c r="R11" s="299" t="s">
        <v>174</v>
      </c>
      <c r="S11" s="299"/>
      <c r="T11" s="299"/>
      <c r="U11" s="300">
        <f>入力シート!F5</f>
        <v>0</v>
      </c>
      <c r="V11" s="300"/>
      <c r="W11" s="300"/>
      <c r="X11" s="300"/>
      <c r="Y11" s="300"/>
      <c r="Z11" s="300"/>
      <c r="AA11" s="300"/>
      <c r="AB11" s="300"/>
      <c r="AC11" s="300"/>
      <c r="AD11" s="300"/>
      <c r="AE11" s="300"/>
      <c r="AF11" s="300"/>
      <c r="AG11" s="300"/>
      <c r="AH11" s="300"/>
    </row>
    <row r="12" spans="1:43" ht="18.75" customHeight="1">
      <c r="B12" s="26"/>
      <c r="R12" s="299" t="s">
        <v>175</v>
      </c>
      <c r="S12" s="299"/>
      <c r="T12" s="299"/>
      <c r="U12" s="413">
        <f>入力シート!F6</f>
        <v>0</v>
      </c>
      <c r="V12" s="413"/>
      <c r="W12" s="413"/>
      <c r="X12" s="413"/>
      <c r="Y12" s="413"/>
      <c r="Z12" s="413"/>
      <c r="AA12" s="413"/>
      <c r="AB12" s="413"/>
      <c r="AC12" s="413"/>
      <c r="AD12" s="413"/>
      <c r="AE12" s="413"/>
      <c r="AF12" s="413"/>
      <c r="AG12" s="413"/>
      <c r="AH12" s="413"/>
    </row>
    <row r="13" spans="1:43" ht="18.75" customHeight="1">
      <c r="B13" s="26"/>
      <c r="R13" s="23"/>
      <c r="S13" s="23"/>
      <c r="T13" s="23"/>
      <c r="U13" s="413"/>
      <c r="V13" s="413"/>
      <c r="W13" s="413"/>
      <c r="X13" s="413"/>
      <c r="Y13" s="413"/>
      <c r="Z13" s="413"/>
      <c r="AA13" s="413"/>
      <c r="AB13" s="413"/>
      <c r="AC13" s="413"/>
      <c r="AD13" s="413"/>
      <c r="AE13" s="413"/>
      <c r="AF13" s="413"/>
      <c r="AG13" s="413"/>
      <c r="AH13" s="413"/>
    </row>
    <row r="14" spans="1:43" ht="18.75" customHeight="1">
      <c r="B14" s="26"/>
      <c r="R14" s="299" t="s">
        <v>176</v>
      </c>
      <c r="S14" s="299"/>
      <c r="T14" s="299"/>
      <c r="U14" s="300">
        <f>入力シート!F7</f>
        <v>0</v>
      </c>
      <c r="V14" s="300"/>
      <c r="W14" s="300"/>
      <c r="X14" s="300"/>
      <c r="Y14" s="300"/>
      <c r="Z14" s="300"/>
      <c r="AA14" s="300"/>
      <c r="AB14" s="300"/>
      <c r="AC14" s="300"/>
      <c r="AD14" s="300"/>
      <c r="AE14" s="300"/>
      <c r="AF14" s="300"/>
      <c r="AG14" s="300"/>
      <c r="AH14" s="300"/>
    </row>
    <row r="15" spans="1:43" ht="18.75" customHeight="1">
      <c r="B15" s="26"/>
      <c r="V15" s="23"/>
      <c r="W15" s="23"/>
      <c r="X15" s="23"/>
      <c r="Y15" s="23"/>
      <c r="Z15" s="23"/>
      <c r="AA15" s="23"/>
      <c r="AB15" s="23"/>
      <c r="AC15" s="23"/>
      <c r="AD15" s="23"/>
      <c r="AE15" s="23"/>
    </row>
    <row r="16" spans="1:43" ht="18.75" customHeight="1">
      <c r="B16" s="26"/>
      <c r="V16" s="23"/>
      <c r="W16" s="23"/>
      <c r="X16" s="23"/>
      <c r="Y16" s="23"/>
      <c r="Z16" s="23"/>
      <c r="AA16" s="23"/>
      <c r="AB16" s="23"/>
      <c r="AC16" s="23"/>
      <c r="AD16" s="23"/>
      <c r="AE16" s="23"/>
    </row>
    <row r="17" spans="2:34" ht="60" customHeight="1">
      <c r="B17" s="414" t="s">
        <v>177</v>
      </c>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row>
    <row r="18" spans="2:34" ht="18.75" customHeight="1">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row>
    <row r="19" spans="2:34" ht="18.75" customHeight="1">
      <c r="B19" s="26"/>
    </row>
    <row r="20" spans="2:34" ht="18.75" customHeight="1">
      <c r="B20" s="416" t="s">
        <v>178</v>
      </c>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row>
    <row r="21" spans="2:34" ht="18.75" customHeight="1">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row>
    <row r="22" spans="2:34" ht="18.75" customHeight="1">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row>
    <row r="23" spans="2:34" s="23" customFormat="1" ht="22.5" customHeight="1">
      <c r="B23" s="416"/>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6"/>
    </row>
    <row r="24" spans="2:34" ht="18.75" customHeight="1">
      <c r="B24" s="417"/>
      <c r="C24" s="417"/>
      <c r="D24" s="417"/>
      <c r="E24" s="417"/>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row>
    <row r="25" spans="2:34" ht="18.75" customHeight="1">
      <c r="B25" s="139" t="s">
        <v>179</v>
      </c>
      <c r="C25" s="139"/>
      <c r="D25" s="139"/>
      <c r="E25" s="139"/>
      <c r="F25" s="139"/>
      <c r="G25" s="139"/>
      <c r="H25" s="139"/>
      <c r="I25" s="139"/>
      <c r="J25" s="139"/>
      <c r="K25" s="139"/>
      <c r="L25" s="412" t="s">
        <v>180</v>
      </c>
      <c r="M25" s="412"/>
      <c r="N25" s="412"/>
      <c r="O25" s="412"/>
      <c r="P25" s="412"/>
      <c r="Q25" s="412"/>
      <c r="R25" s="412"/>
      <c r="S25" s="412"/>
      <c r="T25" s="412"/>
      <c r="U25" s="412"/>
      <c r="V25" s="412"/>
      <c r="W25" s="412"/>
      <c r="X25" s="412"/>
      <c r="Y25" s="412"/>
      <c r="Z25" s="412"/>
      <c r="AA25" s="412"/>
      <c r="AB25" s="412"/>
      <c r="AC25" s="412"/>
      <c r="AD25" s="412"/>
      <c r="AE25" s="412"/>
      <c r="AF25" s="412"/>
      <c r="AG25" s="412"/>
      <c r="AH25" s="412"/>
    </row>
    <row r="26" spans="2:34" ht="18.75" customHeight="1">
      <c r="B26" s="407" t="s">
        <v>181</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row>
    <row r="27" spans="2:34" ht="18.75" customHeight="1">
      <c r="B27" s="29"/>
      <c r="C27" s="29"/>
      <c r="D27" s="29"/>
      <c r="E27" s="29"/>
      <c r="F27" s="29"/>
      <c r="G27" s="29"/>
      <c r="H27" s="29"/>
      <c r="I27" s="29"/>
      <c r="J27" s="29"/>
      <c r="K27" s="29"/>
      <c r="L27" s="30"/>
      <c r="M27" s="30"/>
      <c r="N27" s="30"/>
      <c r="O27" s="30"/>
      <c r="P27" s="30"/>
      <c r="Q27" s="30"/>
      <c r="R27" s="30"/>
      <c r="S27" s="30"/>
      <c r="T27" s="30"/>
      <c r="U27" s="30"/>
      <c r="V27" s="30"/>
      <c r="W27" s="30"/>
      <c r="X27" s="30"/>
      <c r="Y27" s="30"/>
      <c r="Z27" s="30"/>
      <c r="AA27" s="30"/>
      <c r="AB27" s="30"/>
      <c r="AC27" s="30"/>
      <c r="AD27" s="30"/>
      <c r="AE27" s="30"/>
      <c r="AF27" s="30"/>
      <c r="AG27" s="30"/>
      <c r="AH27" s="30"/>
    </row>
    <row r="28" spans="2:34" ht="18.75" customHeight="1">
      <c r="B28" s="139" t="s">
        <v>182</v>
      </c>
      <c r="C28" s="139"/>
      <c r="D28" s="139"/>
      <c r="E28" s="139"/>
      <c r="F28" s="139"/>
      <c r="G28" s="139"/>
      <c r="H28" s="139"/>
      <c r="I28" s="139"/>
      <c r="J28" s="139"/>
      <c r="K28" s="139"/>
      <c r="L28" s="412" t="s">
        <v>180</v>
      </c>
      <c r="M28" s="412"/>
      <c r="N28" s="412"/>
      <c r="O28" s="412"/>
      <c r="P28" s="412"/>
      <c r="Q28" s="412"/>
      <c r="R28" s="412"/>
      <c r="S28" s="412"/>
      <c r="T28" s="412"/>
      <c r="U28" s="412"/>
      <c r="V28" s="412"/>
      <c r="W28" s="412"/>
      <c r="X28" s="412"/>
      <c r="Y28" s="412"/>
      <c r="Z28" s="412"/>
      <c r="AA28" s="412"/>
      <c r="AB28" s="412"/>
      <c r="AC28" s="412"/>
      <c r="AD28" s="412"/>
      <c r="AE28" s="412"/>
      <c r="AF28" s="412"/>
      <c r="AG28" s="412"/>
      <c r="AH28" s="412"/>
    </row>
    <row r="29" spans="2:34" ht="18.75" customHeight="1">
      <c r="B29" s="407" t="s">
        <v>181</v>
      </c>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row>
    <row r="30" spans="2:34" ht="18.75" customHeight="1">
      <c r="B30" s="29"/>
      <c r="C30" s="29"/>
      <c r="D30" s="29"/>
      <c r="E30" s="29"/>
      <c r="F30" s="29"/>
      <c r="G30" s="29"/>
      <c r="H30" s="29"/>
      <c r="I30" s="29"/>
      <c r="J30" s="29"/>
      <c r="K30" s="29"/>
      <c r="L30" s="30"/>
      <c r="M30" s="30"/>
      <c r="N30" s="30"/>
      <c r="O30" s="30"/>
      <c r="P30" s="30"/>
      <c r="Q30" s="30"/>
      <c r="R30" s="30"/>
      <c r="S30" s="30"/>
      <c r="T30" s="30"/>
      <c r="U30" s="30"/>
      <c r="V30" s="30"/>
      <c r="W30" s="30"/>
      <c r="X30" s="30"/>
      <c r="Y30" s="30"/>
      <c r="Z30" s="30"/>
      <c r="AA30" s="30"/>
      <c r="AB30" s="30"/>
      <c r="AC30" s="30"/>
      <c r="AD30" s="30"/>
      <c r="AE30" s="30"/>
      <c r="AF30" s="30"/>
      <c r="AG30" s="30"/>
      <c r="AH30" s="30"/>
    </row>
    <row r="31" spans="2:34" ht="18.75" customHeight="1">
      <c r="B31" s="299" t="s">
        <v>183</v>
      </c>
      <c r="C31" s="299"/>
      <c r="D31" s="299"/>
      <c r="E31" s="299"/>
      <c r="F31" s="299"/>
      <c r="G31" s="299"/>
      <c r="H31" s="299"/>
      <c r="I31" s="299"/>
      <c r="J31" s="299"/>
      <c r="K31" s="299"/>
      <c r="L31" s="299"/>
      <c r="M31" s="408" t="s">
        <v>184</v>
      </c>
      <c r="N31" s="408"/>
      <c r="O31" s="409">
        <f>別紙!M48</f>
        <v>0</v>
      </c>
      <c r="P31" s="409"/>
      <c r="Q31" s="409"/>
      <c r="R31" s="409"/>
      <c r="S31" s="409"/>
      <c r="T31" s="409"/>
      <c r="U31" s="409"/>
      <c r="V31" s="31" t="s">
        <v>185</v>
      </c>
      <c r="W31" s="32"/>
      <c r="X31" s="32"/>
      <c r="Y31" s="32"/>
      <c r="Z31" s="32"/>
      <c r="AA31" s="32"/>
      <c r="AB31" s="32"/>
      <c r="AC31" s="32"/>
      <c r="AD31" s="32"/>
      <c r="AE31" s="32"/>
      <c r="AF31" s="32"/>
      <c r="AG31" s="32"/>
      <c r="AH31" s="32"/>
    </row>
    <row r="32" spans="2:34" ht="18.75" customHeight="1">
      <c r="B32" s="299" t="s">
        <v>186</v>
      </c>
      <c r="C32" s="299"/>
      <c r="D32" s="299"/>
      <c r="E32" s="299"/>
      <c r="F32" s="299"/>
      <c r="G32" s="299"/>
      <c r="H32" s="299"/>
      <c r="I32" s="299"/>
      <c r="J32" s="299"/>
      <c r="K32" s="299"/>
      <c r="L32" s="299"/>
      <c r="M32" s="408" t="s">
        <v>184</v>
      </c>
      <c r="N32" s="408"/>
      <c r="O32" s="409">
        <f>別紙!X48</f>
        <v>0</v>
      </c>
      <c r="P32" s="409"/>
      <c r="Q32" s="409"/>
      <c r="R32" s="409"/>
      <c r="S32" s="409"/>
      <c r="T32" s="409"/>
      <c r="U32" s="409"/>
      <c r="V32" s="31" t="s">
        <v>185</v>
      </c>
      <c r="W32" s="32"/>
      <c r="X32" s="32"/>
      <c r="Y32" s="32"/>
      <c r="Z32" s="32"/>
      <c r="AA32" s="32"/>
      <c r="AB32" s="32"/>
      <c r="AC32" s="32"/>
      <c r="AD32" s="32"/>
      <c r="AE32" s="32"/>
      <c r="AF32" s="32"/>
      <c r="AG32" s="32"/>
      <c r="AH32" s="32"/>
    </row>
    <row r="33" spans="2:34" ht="18.75" customHeight="1">
      <c r="B33" s="299" t="s">
        <v>187</v>
      </c>
      <c r="C33" s="299"/>
      <c r="D33" s="299"/>
      <c r="E33" s="299"/>
      <c r="F33" s="299"/>
      <c r="G33" s="299"/>
      <c r="H33" s="299"/>
      <c r="I33" s="299"/>
      <c r="J33" s="299"/>
      <c r="K33" s="299"/>
      <c r="L33" s="299"/>
      <c r="M33" s="410"/>
      <c r="N33" s="411"/>
      <c r="O33" s="411"/>
      <c r="P33" s="411"/>
      <c r="Q33" s="411"/>
      <c r="R33" s="411"/>
      <c r="S33" s="411"/>
      <c r="T33" s="411"/>
      <c r="U33" s="411"/>
      <c r="V33" s="411"/>
      <c r="W33" s="411"/>
      <c r="X33" s="411"/>
      <c r="Y33" s="411"/>
      <c r="Z33" s="411"/>
      <c r="AA33" s="411"/>
      <c r="AB33" s="411"/>
      <c r="AC33" s="411"/>
      <c r="AD33" s="411"/>
      <c r="AE33" s="411"/>
      <c r="AF33" s="411"/>
      <c r="AG33" s="411"/>
      <c r="AH33" s="411"/>
    </row>
    <row r="34" spans="2:34" ht="18.75" customHeight="1">
      <c r="B34" s="299" t="s">
        <v>188</v>
      </c>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row>
    <row r="35" spans="2:34" ht="18.75" customHeight="1">
      <c r="B35" s="299" t="s">
        <v>189</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row>
    <row r="36" spans="2:34" ht="18.75" customHeight="1">
      <c r="B36" s="299" t="s">
        <v>190</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row>
    <row r="37" spans="2:34" ht="18.75" customHeight="1">
      <c r="B37" s="299" t="s">
        <v>191</v>
      </c>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row>
    <row r="38" spans="2:34" ht="18.7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2:34" ht="18.7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2:34" ht="18.7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2:34" ht="18.7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2:34" ht="18.75" customHeight="1">
      <c r="B42" s="19" t="s">
        <v>192</v>
      </c>
    </row>
  </sheetData>
  <sheetProtection sheet="1" objects="1" scenarios="1"/>
  <mergeCells count="33">
    <mergeCell ref="R11:T11"/>
    <mergeCell ref="U11:AH11"/>
    <mergeCell ref="A1:AD1"/>
    <mergeCell ref="AE1:AH1"/>
    <mergeCell ref="Z2:AH2"/>
    <mergeCell ref="Z3:AH3"/>
    <mergeCell ref="C7:N7"/>
    <mergeCell ref="C8:O8"/>
    <mergeCell ref="B28:K28"/>
    <mergeCell ref="L28:AH28"/>
    <mergeCell ref="R12:T12"/>
    <mergeCell ref="U12:AH13"/>
    <mergeCell ref="R14:T14"/>
    <mergeCell ref="B17:AH17"/>
    <mergeCell ref="U14:AH14"/>
    <mergeCell ref="B20:AH23"/>
    <mergeCell ref="B24:AH24"/>
    <mergeCell ref="B25:K25"/>
    <mergeCell ref="L25:AH25"/>
    <mergeCell ref="B26:AH26"/>
    <mergeCell ref="B37:AH37"/>
    <mergeCell ref="B29:AH29"/>
    <mergeCell ref="B31:L31"/>
    <mergeCell ref="M31:N31"/>
    <mergeCell ref="O31:U31"/>
    <mergeCell ref="B32:L32"/>
    <mergeCell ref="M32:N32"/>
    <mergeCell ref="O32:U32"/>
    <mergeCell ref="M33:AH33"/>
    <mergeCell ref="B34:AH34"/>
    <mergeCell ref="B35:AH35"/>
    <mergeCell ref="B36:AH36"/>
    <mergeCell ref="B33:L33"/>
  </mergeCells>
  <phoneticPr fontId="8"/>
  <printOptions horizontalCentered="1"/>
  <pageMargins left="0.70866141732283472" right="0.70866141732283472" top="0.74803149606299213" bottom="0.74803149606299213" header="0.31496062992125984" footer="0.31496062992125984"/>
  <pageSetup paperSize="9" scale="91" orientation="portrait" r:id="rId1"/>
  <headerFooter>
    <oddFooter>&amp;R&amp;"ＭＳ 明朝,標準"（日本産業規格　Ａ列４番）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BE82"/>
  <sheetViews>
    <sheetView showZeros="0" view="pageBreakPreview" zoomScaleNormal="100" zoomScaleSheetLayoutView="100" workbookViewId="0">
      <selection activeCell="D42" sqref="D42:L42"/>
    </sheetView>
  </sheetViews>
  <sheetFormatPr defaultColWidth="2.42578125" defaultRowHeight="15" customHeight="1"/>
  <cols>
    <col min="1" max="1" width="3.42578125" style="33" customWidth="1"/>
    <col min="2" max="27" width="2.42578125" style="33"/>
    <col min="28" max="28" width="3" style="33" bestFit="1" customWidth="1"/>
    <col min="29" max="29" width="2.42578125" style="33"/>
    <col min="30" max="30" width="2.5703125" style="33" customWidth="1"/>
    <col min="31" max="35" width="2.42578125" style="33"/>
    <col min="36" max="37" width="2.42578125" style="33" customWidth="1"/>
    <col min="38" max="38" width="2.5703125" style="33" customWidth="1"/>
    <col min="39" max="39" width="2.42578125" style="33" customWidth="1"/>
    <col min="40" max="52" width="2.42578125" style="33"/>
    <col min="53" max="53" width="2.5703125" style="33" customWidth="1"/>
    <col min="54" max="54" width="2.42578125" style="33"/>
    <col min="55" max="55" width="6.42578125" style="33" bestFit="1" customWidth="1"/>
    <col min="56" max="16384" width="2.42578125" style="33"/>
  </cols>
  <sheetData>
    <row r="1" spans="1:55" ht="15" customHeight="1">
      <c r="B1" s="626" t="s">
        <v>193</v>
      </c>
      <c r="C1" s="626"/>
      <c r="D1" s="626"/>
      <c r="E1" s="626"/>
      <c r="F1" s="34"/>
    </row>
    <row r="2" spans="1:55" ht="22.5" customHeight="1">
      <c r="B2" s="627" t="s">
        <v>194</v>
      </c>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c r="AW2" s="627"/>
      <c r="AX2" s="627"/>
      <c r="AY2" s="627"/>
      <c r="AZ2" s="627"/>
      <c r="BA2" s="627"/>
      <c r="BB2" s="627"/>
    </row>
    <row r="3" spans="1:55" ht="7.5" customHeight="1"/>
    <row r="4" spans="1:55" ht="13.5" customHeight="1">
      <c r="B4" s="33" t="s">
        <v>195</v>
      </c>
    </row>
    <row r="5" spans="1:55" ht="4.5" customHeight="1" thickBot="1"/>
    <row r="6" spans="1:55" ht="13.5" customHeight="1">
      <c r="C6" s="480" t="s">
        <v>196</v>
      </c>
      <c r="D6" s="481"/>
      <c r="E6" s="481"/>
      <c r="F6" s="481"/>
      <c r="G6" s="481"/>
      <c r="H6" s="481"/>
      <c r="I6" s="481"/>
      <c r="J6" s="481"/>
      <c r="K6" s="481"/>
      <c r="L6" s="481"/>
      <c r="M6" s="481"/>
      <c r="N6" s="481"/>
      <c r="O6" s="481"/>
      <c r="P6" s="481"/>
      <c r="Q6" s="481"/>
      <c r="R6" s="481"/>
      <c r="S6" s="481"/>
      <c r="T6" s="481"/>
      <c r="U6" s="481"/>
      <c r="V6" s="481"/>
      <c r="W6" s="482"/>
      <c r="X6" s="628" t="s">
        <v>197</v>
      </c>
      <c r="Y6" s="629"/>
      <c r="Z6" s="629"/>
      <c r="AA6" s="629"/>
      <c r="AB6" s="629"/>
      <c r="AC6" s="629"/>
      <c r="AD6" s="629"/>
      <c r="AE6" s="629"/>
      <c r="AF6" s="629"/>
      <c r="AG6" s="629"/>
      <c r="AH6" s="629"/>
      <c r="AI6" s="630"/>
      <c r="AJ6" s="628" t="s">
        <v>198</v>
      </c>
      <c r="AK6" s="629"/>
      <c r="AL6" s="629"/>
      <c r="AM6" s="629"/>
      <c r="AN6" s="629"/>
      <c r="AO6" s="629"/>
      <c r="AP6" s="629"/>
      <c r="AQ6" s="629"/>
      <c r="AR6" s="629"/>
      <c r="AS6" s="629"/>
      <c r="AT6" s="629"/>
      <c r="AU6" s="629"/>
      <c r="AV6" s="629"/>
      <c r="AW6" s="629"/>
      <c r="AX6" s="629"/>
      <c r="AY6" s="629"/>
      <c r="AZ6" s="629"/>
      <c r="BA6" s="642"/>
    </row>
    <row r="7" spans="1:55" ht="13.5" customHeight="1">
      <c r="C7" s="449" t="s">
        <v>199</v>
      </c>
      <c r="D7" s="450"/>
      <c r="E7" s="450"/>
      <c r="F7" s="450"/>
      <c r="G7" s="450"/>
      <c r="H7" s="450"/>
      <c r="I7" s="450"/>
      <c r="J7" s="450"/>
      <c r="K7" s="450"/>
      <c r="L7" s="631"/>
      <c r="M7" s="632" t="s">
        <v>200</v>
      </c>
      <c r="N7" s="450"/>
      <c r="O7" s="450"/>
      <c r="P7" s="631"/>
      <c r="Q7" s="633" t="s">
        <v>201</v>
      </c>
      <c r="R7" s="634"/>
      <c r="S7" s="634"/>
      <c r="T7" s="634"/>
      <c r="U7" s="634"/>
      <c r="V7" s="634"/>
      <c r="W7" s="635"/>
      <c r="X7" s="636" t="s">
        <v>202</v>
      </c>
      <c r="Y7" s="637"/>
      <c r="Z7" s="637"/>
      <c r="AA7" s="638"/>
      <c r="AB7" s="639" t="s">
        <v>203</v>
      </c>
      <c r="AC7" s="640"/>
      <c r="AD7" s="640"/>
      <c r="AE7" s="641"/>
      <c r="AF7" s="455" t="s">
        <v>204</v>
      </c>
      <c r="AG7" s="453"/>
      <c r="AH7" s="453"/>
      <c r="AI7" s="454"/>
      <c r="AJ7" s="634"/>
      <c r="AK7" s="634"/>
      <c r="AL7" s="634"/>
      <c r="AM7" s="634"/>
      <c r="AN7" s="634"/>
      <c r="AO7" s="634"/>
      <c r="AP7" s="634"/>
      <c r="AQ7" s="634"/>
      <c r="AR7" s="634"/>
      <c r="AS7" s="634"/>
      <c r="AT7" s="634"/>
      <c r="AU7" s="634"/>
      <c r="AV7" s="634"/>
      <c r="AW7" s="634"/>
      <c r="AX7" s="634"/>
      <c r="AY7" s="634"/>
      <c r="AZ7" s="634"/>
      <c r="BA7" s="643"/>
    </row>
    <row r="8" spans="1:55" ht="13.5" customHeight="1">
      <c r="C8" s="606" t="s">
        <v>205</v>
      </c>
      <c r="D8" s="607"/>
      <c r="E8" s="607"/>
      <c r="F8" s="607"/>
      <c r="G8" s="607"/>
      <c r="H8" s="607"/>
      <c r="I8" s="607"/>
      <c r="J8" s="607"/>
      <c r="K8" s="607"/>
      <c r="L8" s="608"/>
      <c r="M8" s="609">
        <f>入力シート!AC22</f>
        <v>0</v>
      </c>
      <c r="N8" s="610"/>
      <c r="O8" s="610"/>
      <c r="P8" s="611"/>
      <c r="Q8" s="645" t="s">
        <v>206</v>
      </c>
      <c r="R8" s="616"/>
      <c r="S8" s="616"/>
      <c r="T8" s="616"/>
      <c r="U8" s="616"/>
      <c r="V8" s="616"/>
      <c r="W8" s="616"/>
      <c r="X8" s="609">
        <f>IFERROR(_xlfn.IFS($BC$48="1",M8/2*$BC$13*2,$BC$48="2",M8/2*$BC$13,$BC$48="3",M8*$BC$13,$BC$48="4",M8*$BC$13),"")</f>
        <v>0</v>
      </c>
      <c r="Y8" s="610"/>
      <c r="Z8" s="610"/>
      <c r="AA8" s="611"/>
      <c r="AB8" s="421">
        <f>IFERROR(M8-X8,"")</f>
        <v>0</v>
      </c>
      <c r="AC8" s="422"/>
      <c r="AD8" s="422"/>
      <c r="AE8" s="423"/>
      <c r="AF8" s="571"/>
      <c r="AG8" s="572"/>
      <c r="AH8" s="572"/>
      <c r="AI8" s="573"/>
      <c r="AJ8" s="616" t="s">
        <v>207</v>
      </c>
      <c r="AK8" s="616"/>
      <c r="AL8" s="616"/>
      <c r="AM8" s="616"/>
      <c r="AN8" s="623" t="str">
        <f>入力シート!Y18&amp;"人"</f>
        <v>人</v>
      </c>
      <c r="AO8" s="623"/>
      <c r="AP8" s="623"/>
      <c r="AQ8" s="623"/>
      <c r="AR8" s="623"/>
      <c r="AS8" s="623"/>
      <c r="AT8" s="623"/>
      <c r="AU8" s="623"/>
      <c r="AV8" s="623"/>
      <c r="AW8" s="623"/>
      <c r="AX8" s="623"/>
      <c r="AY8" s="623"/>
      <c r="AZ8" s="623"/>
      <c r="BA8" s="624"/>
    </row>
    <row r="9" spans="1:55" ht="13.5" customHeight="1">
      <c r="A9" s="33">
        <v>1</v>
      </c>
      <c r="C9" s="36"/>
      <c r="D9" s="612"/>
      <c r="E9" s="612"/>
      <c r="F9" s="612"/>
      <c r="G9" s="612"/>
      <c r="H9" s="612"/>
      <c r="I9" s="612"/>
      <c r="J9" s="612"/>
      <c r="K9" s="612"/>
      <c r="L9" s="619"/>
      <c r="M9" s="620"/>
      <c r="N9" s="621"/>
      <c r="O9" s="621"/>
      <c r="P9" s="622"/>
      <c r="Q9" s="644"/>
      <c r="R9" s="612"/>
      <c r="S9" s="612"/>
      <c r="T9" s="612"/>
      <c r="U9" s="612"/>
      <c r="V9" s="612"/>
      <c r="W9" s="612"/>
      <c r="X9" s="421"/>
      <c r="Y9" s="422"/>
      <c r="Z9" s="422"/>
      <c r="AA9" s="423"/>
      <c r="AB9" s="422"/>
      <c r="AC9" s="422"/>
      <c r="AD9" s="422"/>
      <c r="AE9" s="423"/>
      <c r="AF9" s="574"/>
      <c r="AG9" s="575"/>
      <c r="AH9" s="575"/>
      <c r="AI9" s="576"/>
      <c r="AJ9" s="618"/>
      <c r="AK9" s="618"/>
      <c r="AL9" s="618"/>
      <c r="AM9" s="618"/>
      <c r="AN9" s="612"/>
      <c r="AO9" s="612"/>
      <c r="AP9" s="612"/>
      <c r="AQ9" s="612"/>
      <c r="AR9" s="612"/>
      <c r="AS9" s="612"/>
      <c r="AT9" s="612"/>
      <c r="AU9" s="612"/>
      <c r="AV9" s="612"/>
      <c r="AW9" s="612"/>
      <c r="AX9" s="612"/>
      <c r="AY9" s="612"/>
      <c r="AZ9" s="612"/>
      <c r="BA9" s="613"/>
    </row>
    <row r="10" spans="1:55" ht="13.5" customHeight="1">
      <c r="A10" s="33">
        <v>2</v>
      </c>
      <c r="C10" s="37"/>
      <c r="D10" s="612"/>
      <c r="E10" s="612"/>
      <c r="F10" s="612"/>
      <c r="G10" s="612"/>
      <c r="H10" s="612"/>
      <c r="I10" s="612"/>
      <c r="J10" s="612"/>
      <c r="K10" s="612"/>
      <c r="L10" s="619"/>
      <c r="M10" s="620"/>
      <c r="N10" s="621"/>
      <c r="O10" s="621"/>
      <c r="P10" s="622"/>
      <c r="Q10" s="644"/>
      <c r="R10" s="612"/>
      <c r="S10" s="612"/>
      <c r="T10" s="612"/>
      <c r="U10" s="612"/>
      <c r="V10" s="612"/>
      <c r="W10" s="612"/>
      <c r="X10" s="421"/>
      <c r="Y10" s="422"/>
      <c r="Z10" s="422"/>
      <c r="AA10" s="423"/>
      <c r="AB10" s="422"/>
      <c r="AC10" s="422"/>
      <c r="AD10" s="422"/>
      <c r="AE10" s="423"/>
      <c r="AF10" s="574"/>
      <c r="AG10" s="575"/>
      <c r="AH10" s="575"/>
      <c r="AI10" s="576"/>
      <c r="AJ10" s="617"/>
      <c r="AK10" s="617"/>
      <c r="AL10" s="617"/>
      <c r="AM10" s="617"/>
      <c r="AN10" s="614"/>
      <c r="AO10" s="614"/>
      <c r="AP10" s="614"/>
      <c r="AQ10" s="614"/>
      <c r="AR10" s="614"/>
      <c r="AS10" s="614"/>
      <c r="AT10" s="614"/>
      <c r="AU10" s="614"/>
      <c r="AV10" s="614"/>
      <c r="AW10" s="614"/>
      <c r="AX10" s="614"/>
      <c r="AY10" s="614"/>
      <c r="AZ10" s="614"/>
      <c r="BA10" s="615"/>
    </row>
    <row r="11" spans="1:55" ht="13.5" customHeight="1">
      <c r="A11" s="33">
        <v>3</v>
      </c>
      <c r="C11" s="583" t="s">
        <v>208</v>
      </c>
      <c r="D11" s="300"/>
      <c r="E11" s="300"/>
      <c r="F11" s="300"/>
      <c r="G11" s="300"/>
      <c r="H11" s="300"/>
      <c r="I11" s="300"/>
      <c r="J11" s="300"/>
      <c r="K11" s="300"/>
      <c r="L11" s="301"/>
      <c r="M11" s="421"/>
      <c r="N11" s="422"/>
      <c r="O11" s="422"/>
      <c r="P11" s="423"/>
      <c r="Q11" s="559"/>
      <c r="R11" s="560"/>
      <c r="S11" s="560"/>
      <c r="T11" s="560"/>
      <c r="U11" s="3"/>
      <c r="V11" s="179"/>
      <c r="W11" s="179"/>
      <c r="X11" s="421"/>
      <c r="Y11" s="422"/>
      <c r="Z11" s="422"/>
      <c r="AA11" s="423"/>
      <c r="AB11" s="422"/>
      <c r="AC11" s="422"/>
      <c r="AD11" s="422"/>
      <c r="AE11" s="423"/>
      <c r="AF11" s="574"/>
      <c r="AG11" s="575"/>
      <c r="AH11" s="575"/>
      <c r="AI11" s="576"/>
      <c r="AJ11" s="430"/>
      <c r="AK11" s="430"/>
      <c r="AL11" s="430"/>
      <c r="AM11" s="430"/>
      <c r="AN11" s="179"/>
      <c r="AO11" s="179"/>
      <c r="AP11" s="179"/>
      <c r="AQ11" s="179"/>
      <c r="AR11" s="179"/>
      <c r="AS11" s="179"/>
      <c r="AT11" s="179"/>
      <c r="AU11" s="179"/>
      <c r="AV11" s="179"/>
      <c r="AW11" s="179"/>
      <c r="AX11" s="300"/>
      <c r="AY11" s="300"/>
      <c r="AZ11" s="300"/>
      <c r="BA11" s="625"/>
    </row>
    <row r="12" spans="1:55" ht="13.5" customHeight="1">
      <c r="A12" s="33">
        <v>4</v>
      </c>
      <c r="C12" s="36"/>
      <c r="D12" s="654" t="s">
        <v>209</v>
      </c>
      <c r="E12" s="654"/>
      <c r="F12" s="654"/>
      <c r="G12" s="654"/>
      <c r="H12" s="654"/>
      <c r="I12" s="654"/>
      <c r="J12" s="654"/>
      <c r="K12" s="654"/>
      <c r="L12" s="655"/>
      <c r="M12" s="656"/>
      <c r="N12" s="657"/>
      <c r="O12" s="657"/>
      <c r="P12" s="658"/>
      <c r="Q12" s="659"/>
      <c r="R12" s="660"/>
      <c r="S12" s="660"/>
      <c r="T12" s="660"/>
      <c r="U12" s="82"/>
      <c r="V12" s="661"/>
      <c r="W12" s="662"/>
      <c r="X12" s="421"/>
      <c r="Y12" s="422"/>
      <c r="Z12" s="422"/>
      <c r="AA12" s="423"/>
      <c r="AB12" s="421"/>
      <c r="AC12" s="422"/>
      <c r="AD12" s="422"/>
      <c r="AE12" s="423"/>
      <c r="AF12" s="574"/>
      <c r="AG12" s="575"/>
      <c r="AH12" s="575"/>
      <c r="AI12" s="576"/>
      <c r="AJ12" s="663"/>
      <c r="AK12" s="664"/>
      <c r="AL12" s="664"/>
      <c r="AM12" s="664"/>
      <c r="AN12" s="652"/>
      <c r="AO12" s="652"/>
      <c r="AP12" s="652"/>
      <c r="AQ12" s="652"/>
      <c r="AR12" s="652"/>
      <c r="AS12" s="652"/>
      <c r="AT12" s="652"/>
      <c r="AU12" s="652"/>
      <c r="AV12" s="652"/>
      <c r="AW12" s="652"/>
      <c r="AX12" s="652"/>
      <c r="AY12" s="652"/>
      <c r="AZ12" s="652"/>
      <c r="BA12" s="653"/>
    </row>
    <row r="13" spans="1:55" ht="13.5" customHeight="1">
      <c r="A13" s="33">
        <v>5</v>
      </c>
      <c r="C13" s="37"/>
      <c r="D13" s="428">
        <f>IF(ISNA(VLOOKUP(A9,入力シート!$B$39:$L$48,3,FALSE)),"",VLOOKUP(A9,入力シート!$B$39:$L$48,3,FALSE))</f>
        <v>0</v>
      </c>
      <c r="E13" s="428"/>
      <c r="F13" s="428"/>
      <c r="G13" s="428"/>
      <c r="H13" s="428"/>
      <c r="I13" s="428"/>
      <c r="J13" s="428"/>
      <c r="K13" s="428"/>
      <c r="L13" s="429"/>
      <c r="M13" s="421" t="str">
        <f>IF(VLOOKUP(A9,入力シート!$B$39:$AL$48,33,FALSE)="","",VLOOKUP(A9,入力シート!$B$39:$AL$48,33,FALSE))</f>
        <v/>
      </c>
      <c r="N13" s="422"/>
      <c r="O13" s="422"/>
      <c r="P13" s="423"/>
      <c r="Q13" s="424">
        <f>IF(ISNA(VLOOKUP(A9,入力シート!$B$39:$AL$48,33,FALSE)),"",VLOOKUP(A9,入力シート!$B$39:$AL$48,33,FALSE))</f>
        <v>0</v>
      </c>
      <c r="R13" s="425"/>
      <c r="S13" s="425"/>
      <c r="T13" s="425"/>
      <c r="U13" s="3" t="str">
        <f>IF(V13="","","×")</f>
        <v/>
      </c>
      <c r="V13" s="179" t="str">
        <f>IF(M13="","","一式")</f>
        <v/>
      </c>
      <c r="W13" s="275"/>
      <c r="X13" s="421" t="str">
        <f>IFERROR(_xlfn.IFS($BC$48="1",M13/2*$BC$13*2,$BC$48="2",M13/2*$BC$13,$BC$48="3",M13*$BC$13,$BC$48="4",M13*$BC$13),"")</f>
        <v/>
      </c>
      <c r="Y13" s="422"/>
      <c r="Z13" s="422"/>
      <c r="AA13" s="423"/>
      <c r="AB13" s="421" t="str">
        <f>IFERROR(M13-X13,"")</f>
        <v/>
      </c>
      <c r="AC13" s="422"/>
      <c r="AD13" s="422"/>
      <c r="AE13" s="423"/>
      <c r="AF13" s="574"/>
      <c r="AG13" s="575"/>
      <c r="AH13" s="575"/>
      <c r="AI13" s="576"/>
      <c r="AJ13" s="544" t="s">
        <v>210</v>
      </c>
      <c r="AK13" s="545"/>
      <c r="AL13" s="431" t="str">
        <f>IF(M13="","",(VLOOKUP(A9,入力シート!$B$39:$AB$48,12,0)))</f>
        <v/>
      </c>
      <c r="AM13" s="432"/>
      <c r="AN13" s="432"/>
      <c r="AO13" s="432"/>
      <c r="AP13" s="432"/>
      <c r="AQ13" s="432"/>
      <c r="AR13" s="432"/>
      <c r="AS13" s="432"/>
      <c r="AT13" s="432"/>
      <c r="AU13" s="432"/>
      <c r="AV13" s="432"/>
      <c r="AW13" s="432"/>
      <c r="AX13" s="432"/>
      <c r="AY13" s="432"/>
      <c r="AZ13" s="432"/>
      <c r="BA13" s="433"/>
      <c r="BC13" s="33">
        <f>IF(SUM(入力シート!N18,入力シート!O36,入力シート!S78)&gt;=2000000,2000000/(別紙!M48-SUM(入力シート!AS82:AV95)),1)</f>
        <v>1</v>
      </c>
    </row>
    <row r="14" spans="1:55" ht="13.5" customHeight="1">
      <c r="A14" s="33">
        <v>6</v>
      </c>
      <c r="C14" s="37"/>
      <c r="D14" s="428">
        <f>IF(ISNA(VLOOKUP(A10,入力シート!$B$39:$L$48,3,FALSE)),"",VLOOKUP(A10,入力シート!$B$39:$L$48,3,FALSE))</f>
        <v>0</v>
      </c>
      <c r="E14" s="428"/>
      <c r="F14" s="428"/>
      <c r="G14" s="428"/>
      <c r="H14" s="428"/>
      <c r="I14" s="428"/>
      <c r="J14" s="428"/>
      <c r="K14" s="428"/>
      <c r="L14" s="429"/>
      <c r="M14" s="421" t="str">
        <f>IF(VLOOKUP(A10,入力シート!$B$39:$AL$48,33,FALSE)="","",VLOOKUP(A10,入力シート!$B$39:$AL$48,33,FALSE))</f>
        <v/>
      </c>
      <c r="N14" s="422"/>
      <c r="O14" s="422"/>
      <c r="P14" s="423"/>
      <c r="Q14" s="424">
        <f>IF(ISNA(VLOOKUP(A10,入力シート!$B$39:$AL$48,33,FALSE)),"",VLOOKUP(A10,入力シート!$B$39:$AL$48,33,FALSE))</f>
        <v>0</v>
      </c>
      <c r="R14" s="425"/>
      <c r="S14" s="425"/>
      <c r="T14" s="425"/>
      <c r="U14" s="3" t="str">
        <f t="shared" ref="U14:U22" si="0">IF(V14="","","×")</f>
        <v/>
      </c>
      <c r="V14" s="179" t="str">
        <f t="shared" ref="V14:V33" si="1">IF(M14="","","一式")</f>
        <v/>
      </c>
      <c r="W14" s="275"/>
      <c r="X14" s="421" t="str">
        <f t="shared" ref="X14" si="2">IFERROR(_xlfn.IFS($BC$48="1",M14/2*$BC$13*2,$BC$48="2",M14/2*$BC$13,$BC$48="3",M14*$BC$13,$BC$48="4",M14*$BC$13),"")</f>
        <v/>
      </c>
      <c r="Y14" s="422"/>
      <c r="Z14" s="422"/>
      <c r="AA14" s="423"/>
      <c r="AB14" s="421" t="str">
        <f t="shared" ref="AB14:AB26" si="3">IFERROR(M14-X14,"")</f>
        <v/>
      </c>
      <c r="AC14" s="422"/>
      <c r="AD14" s="422"/>
      <c r="AE14" s="423"/>
      <c r="AF14" s="574"/>
      <c r="AG14" s="575"/>
      <c r="AH14" s="575"/>
      <c r="AI14" s="576"/>
      <c r="AJ14" s="546"/>
      <c r="AK14" s="547"/>
      <c r="AL14" s="431" t="str">
        <f>IF(M14="","",(VLOOKUP(A10,入力シート!$B$39:$AB$48,12,0)))</f>
        <v/>
      </c>
      <c r="AM14" s="432"/>
      <c r="AN14" s="432"/>
      <c r="AO14" s="432"/>
      <c r="AP14" s="432"/>
      <c r="AQ14" s="432"/>
      <c r="AR14" s="432"/>
      <c r="AS14" s="432"/>
      <c r="AT14" s="432"/>
      <c r="AU14" s="432"/>
      <c r="AV14" s="432"/>
      <c r="AW14" s="432"/>
      <c r="AX14" s="432"/>
      <c r="AY14" s="432"/>
      <c r="AZ14" s="432"/>
      <c r="BA14" s="433"/>
    </row>
    <row r="15" spans="1:55" ht="13.5" customHeight="1">
      <c r="A15" s="33">
        <v>7</v>
      </c>
      <c r="C15" s="36"/>
      <c r="D15" s="428">
        <f>IF(ISNA(VLOOKUP(A11,入力シート!$B$39:$L$48,3,FALSE)),"",VLOOKUP(A11,入力シート!$B$39:$L$48,3,FALSE))</f>
        <v>0</v>
      </c>
      <c r="E15" s="428"/>
      <c r="F15" s="428"/>
      <c r="G15" s="428"/>
      <c r="H15" s="428"/>
      <c r="I15" s="428"/>
      <c r="J15" s="428"/>
      <c r="K15" s="428"/>
      <c r="L15" s="429"/>
      <c r="M15" s="421" t="str">
        <f>IF(VLOOKUP(A11,入力シート!$B$39:$AL$48,33,FALSE)="","",VLOOKUP(A11,入力シート!$B$39:$AL$48,33,FALSE))</f>
        <v/>
      </c>
      <c r="N15" s="422"/>
      <c r="O15" s="422"/>
      <c r="P15" s="423"/>
      <c r="Q15" s="424">
        <f>IF(ISNA(VLOOKUP(A11,入力シート!$B$39:$AL$48,33,FALSE)),"",VLOOKUP(A11,入力シート!$B$39:$AL$48,33,FALSE))</f>
        <v>0</v>
      </c>
      <c r="R15" s="425"/>
      <c r="S15" s="425"/>
      <c r="T15" s="425"/>
      <c r="U15" s="3" t="str">
        <f>IF(V15="","","×")</f>
        <v/>
      </c>
      <c r="V15" s="179" t="str">
        <f>IF(M15="","","一式")</f>
        <v/>
      </c>
      <c r="W15" s="275"/>
      <c r="X15" s="421" t="str">
        <f t="shared" ref="X15:X33" si="4">IFERROR(_xlfn.IFS($BC$48="1",M15/2*$BC$13*2,$BC$48="2",M15/2*$BC$13,$BC$48="3",M15*$BC$13,$BC$48="4",M15*$BC$13),"")</f>
        <v/>
      </c>
      <c r="Y15" s="422"/>
      <c r="Z15" s="422"/>
      <c r="AA15" s="423"/>
      <c r="AB15" s="421" t="str">
        <f>IFERROR(M15-X15,"")</f>
        <v/>
      </c>
      <c r="AC15" s="422"/>
      <c r="AD15" s="422"/>
      <c r="AE15" s="423"/>
      <c r="AF15" s="574"/>
      <c r="AG15" s="575"/>
      <c r="AH15" s="575"/>
      <c r="AI15" s="576"/>
      <c r="AJ15" s="546"/>
      <c r="AK15" s="547"/>
      <c r="AL15" s="431" t="str">
        <f>IF(M15="","",(VLOOKUP(A11,入力シート!$B$39:$AB$48,12,0)))</f>
        <v/>
      </c>
      <c r="AM15" s="432"/>
      <c r="AN15" s="432"/>
      <c r="AO15" s="432"/>
      <c r="AP15" s="432"/>
      <c r="AQ15" s="432"/>
      <c r="AR15" s="432"/>
      <c r="AS15" s="432"/>
      <c r="AT15" s="432"/>
      <c r="AU15" s="432"/>
      <c r="AV15" s="432"/>
      <c r="AW15" s="432"/>
      <c r="AX15" s="432"/>
      <c r="AY15" s="432"/>
      <c r="AZ15" s="432"/>
      <c r="BA15" s="433"/>
    </row>
    <row r="16" spans="1:55" ht="13.5" customHeight="1">
      <c r="A16" s="33">
        <v>8</v>
      </c>
      <c r="C16" s="37"/>
      <c r="D16" s="428">
        <f>IF(ISNA(VLOOKUP(A12,入力シート!$B$39:$L$48,3,FALSE)),"",VLOOKUP(A12,入力シート!$B$39:$L$48,3,FALSE))</f>
        <v>0</v>
      </c>
      <c r="E16" s="428"/>
      <c r="F16" s="428"/>
      <c r="G16" s="428"/>
      <c r="H16" s="428"/>
      <c r="I16" s="428"/>
      <c r="J16" s="428"/>
      <c r="K16" s="428"/>
      <c r="L16" s="429"/>
      <c r="M16" s="421" t="str">
        <f>IF(VLOOKUP(A12,入力シート!$B$39:$AL$48,33,FALSE)="","",VLOOKUP(A12,入力シート!$B$39:$AL$48,33,FALSE))</f>
        <v/>
      </c>
      <c r="N16" s="422"/>
      <c r="O16" s="422"/>
      <c r="P16" s="423"/>
      <c r="Q16" s="424">
        <f>IF(ISNA(VLOOKUP(A12,入力シート!$B$39:$AL$48,33,FALSE)),"",VLOOKUP(A12,入力シート!$B$39:$AL$48,33,FALSE))</f>
        <v>0</v>
      </c>
      <c r="R16" s="425"/>
      <c r="S16" s="425"/>
      <c r="T16" s="425"/>
      <c r="U16" s="3" t="str">
        <f>IF(V16="","","×")</f>
        <v/>
      </c>
      <c r="V16" s="179" t="str">
        <f>IF(M16="","","一式")</f>
        <v/>
      </c>
      <c r="W16" s="275"/>
      <c r="X16" s="421" t="str">
        <f t="shared" si="4"/>
        <v/>
      </c>
      <c r="Y16" s="422"/>
      <c r="Z16" s="422"/>
      <c r="AA16" s="423"/>
      <c r="AB16" s="421" t="str">
        <f t="shared" ref="AB16:AB22" si="5">IFERROR(M16-X16,"")</f>
        <v/>
      </c>
      <c r="AC16" s="422"/>
      <c r="AD16" s="422"/>
      <c r="AE16" s="423"/>
      <c r="AF16" s="574"/>
      <c r="AG16" s="575"/>
      <c r="AH16" s="575"/>
      <c r="AI16" s="576"/>
      <c r="AJ16" s="546"/>
      <c r="AK16" s="547"/>
      <c r="AL16" s="431" t="str">
        <f>IF(M16="","",(VLOOKUP(A12,入力シート!$B$39:$AB$48,12,0)))</f>
        <v/>
      </c>
      <c r="AM16" s="432"/>
      <c r="AN16" s="432"/>
      <c r="AO16" s="432"/>
      <c r="AP16" s="432"/>
      <c r="AQ16" s="432"/>
      <c r="AR16" s="432"/>
      <c r="AS16" s="432"/>
      <c r="AT16" s="432"/>
      <c r="AU16" s="432"/>
      <c r="AV16" s="432"/>
      <c r="AW16" s="432"/>
      <c r="AX16" s="432"/>
      <c r="AY16" s="432"/>
      <c r="AZ16" s="432"/>
      <c r="BA16" s="433"/>
    </row>
    <row r="17" spans="1:53" ht="13.5" customHeight="1">
      <c r="A17" s="33">
        <v>9</v>
      </c>
      <c r="C17" s="37"/>
      <c r="D17" s="428">
        <f>IF(ISNA(VLOOKUP(A13,入力シート!$B$39:$L$48,3,FALSE)),"",VLOOKUP(A13,入力シート!$B$39:$L$48,3,FALSE))</f>
        <v>0</v>
      </c>
      <c r="E17" s="428"/>
      <c r="F17" s="428"/>
      <c r="G17" s="428"/>
      <c r="H17" s="428"/>
      <c r="I17" s="428"/>
      <c r="J17" s="428"/>
      <c r="K17" s="428"/>
      <c r="L17" s="429"/>
      <c r="M17" s="421" t="str">
        <f>IF(VLOOKUP(A13,入力シート!$B$39:$AL$48,33,FALSE)="","",VLOOKUP(A13,入力シート!$B$39:$AL$48,33,FALSE))</f>
        <v/>
      </c>
      <c r="N17" s="422"/>
      <c r="O17" s="422"/>
      <c r="P17" s="423"/>
      <c r="Q17" s="424">
        <f>IF(ISNA(VLOOKUP(A13,入力シート!$B$39:$AL$48,33,FALSE)),"",VLOOKUP(A13,入力シート!$B$39:$AL$48,33,FALSE))</f>
        <v>0</v>
      </c>
      <c r="R17" s="425"/>
      <c r="S17" s="425"/>
      <c r="T17" s="425"/>
      <c r="U17" s="3" t="str">
        <f t="shared" ref="U17" si="6">IF(V17="","","×")</f>
        <v/>
      </c>
      <c r="V17" s="179" t="str">
        <f t="shared" ref="V17" si="7">IF(M17="","","一式")</f>
        <v/>
      </c>
      <c r="W17" s="275"/>
      <c r="X17" s="421" t="str">
        <f t="shared" si="4"/>
        <v/>
      </c>
      <c r="Y17" s="422"/>
      <c r="Z17" s="422"/>
      <c r="AA17" s="423"/>
      <c r="AB17" s="421" t="str">
        <f>IFERROR(M17-X17,"")</f>
        <v/>
      </c>
      <c r="AC17" s="422"/>
      <c r="AD17" s="422"/>
      <c r="AE17" s="423"/>
      <c r="AF17" s="574"/>
      <c r="AG17" s="575"/>
      <c r="AH17" s="575"/>
      <c r="AI17" s="576"/>
      <c r="AJ17" s="546"/>
      <c r="AK17" s="547"/>
      <c r="AL17" s="431" t="str">
        <f>IF(M17="","",(VLOOKUP(A13,入力シート!$B$39:$AB$48,12,0)))</f>
        <v/>
      </c>
      <c r="AM17" s="432"/>
      <c r="AN17" s="432"/>
      <c r="AO17" s="432"/>
      <c r="AP17" s="432"/>
      <c r="AQ17" s="432"/>
      <c r="AR17" s="432"/>
      <c r="AS17" s="432"/>
      <c r="AT17" s="432"/>
      <c r="AU17" s="432"/>
      <c r="AV17" s="432"/>
      <c r="AW17" s="432"/>
      <c r="AX17" s="432"/>
      <c r="AY17" s="432"/>
      <c r="AZ17" s="432"/>
      <c r="BA17" s="433"/>
    </row>
    <row r="18" spans="1:53" ht="13.5" customHeight="1">
      <c r="A18" s="33">
        <v>10</v>
      </c>
      <c r="C18" s="36"/>
      <c r="D18" s="428">
        <f>IF(ISNA(VLOOKUP(A14,入力シート!$B$39:$L$48,3,FALSE)),"",VLOOKUP(A14,入力シート!$B$39:$L$48,3,FALSE))</f>
        <v>0</v>
      </c>
      <c r="E18" s="428"/>
      <c r="F18" s="428"/>
      <c r="G18" s="428"/>
      <c r="H18" s="428"/>
      <c r="I18" s="428"/>
      <c r="J18" s="428"/>
      <c r="K18" s="428"/>
      <c r="L18" s="429"/>
      <c r="M18" s="421" t="str">
        <f>IF(VLOOKUP(A14,入力シート!$B$39:$AL$48,33,FALSE)="","",VLOOKUP(A14,入力シート!$B$39:$AL$48,33,FALSE))</f>
        <v/>
      </c>
      <c r="N18" s="422"/>
      <c r="O18" s="422"/>
      <c r="P18" s="423"/>
      <c r="Q18" s="424">
        <f>IF(ISNA(VLOOKUP(A14,入力シート!$B$39:$AL$48,33,FALSE)),"",VLOOKUP(A14,入力シート!$B$39:$AL$48,33,FALSE))</f>
        <v>0</v>
      </c>
      <c r="R18" s="425"/>
      <c r="S18" s="425"/>
      <c r="T18" s="425"/>
      <c r="U18" s="3" t="str">
        <f>IF(V18="","","×")</f>
        <v/>
      </c>
      <c r="V18" s="179" t="str">
        <f>IF(M18="","","一式")</f>
        <v/>
      </c>
      <c r="W18" s="275"/>
      <c r="X18" s="421" t="str">
        <f t="shared" si="4"/>
        <v/>
      </c>
      <c r="Y18" s="422"/>
      <c r="Z18" s="422"/>
      <c r="AA18" s="423"/>
      <c r="AB18" s="421" t="str">
        <f t="shared" si="5"/>
        <v/>
      </c>
      <c r="AC18" s="422"/>
      <c r="AD18" s="422"/>
      <c r="AE18" s="423"/>
      <c r="AF18" s="574"/>
      <c r="AG18" s="575"/>
      <c r="AH18" s="575"/>
      <c r="AI18" s="576"/>
      <c r="AJ18" s="546"/>
      <c r="AK18" s="547"/>
      <c r="AL18" s="431" t="str">
        <f>IF(M18="","",(VLOOKUP(A14,入力シート!$B$39:$AB$48,12,0)))</f>
        <v/>
      </c>
      <c r="AM18" s="432"/>
      <c r="AN18" s="432"/>
      <c r="AO18" s="432"/>
      <c r="AP18" s="432"/>
      <c r="AQ18" s="432"/>
      <c r="AR18" s="432"/>
      <c r="AS18" s="432"/>
      <c r="AT18" s="432"/>
      <c r="AU18" s="432"/>
      <c r="AV18" s="432"/>
      <c r="AW18" s="432"/>
      <c r="AX18" s="432"/>
      <c r="AY18" s="432"/>
      <c r="AZ18" s="432"/>
      <c r="BA18" s="433"/>
    </row>
    <row r="19" spans="1:53" ht="13.5" customHeight="1">
      <c r="A19" s="33">
        <v>11</v>
      </c>
      <c r="C19" s="37"/>
      <c r="D19" s="428">
        <f>IF(ISNA(VLOOKUP(A15,入力シート!$B$39:$L$48,3,FALSE)),"",VLOOKUP(A15,入力シート!$B$39:$L$48,3,FALSE))</f>
        <v>0</v>
      </c>
      <c r="E19" s="428"/>
      <c r="F19" s="428"/>
      <c r="G19" s="428"/>
      <c r="H19" s="428"/>
      <c r="I19" s="428"/>
      <c r="J19" s="428"/>
      <c r="K19" s="428"/>
      <c r="L19" s="429"/>
      <c r="M19" s="421" t="str">
        <f>IF(VLOOKUP(A15,入力シート!$B$39:$AL$48,33,FALSE)="","",VLOOKUP(A15,入力シート!$B$39:$AL$48,33,FALSE))</f>
        <v/>
      </c>
      <c r="N19" s="422"/>
      <c r="O19" s="422"/>
      <c r="P19" s="423"/>
      <c r="Q19" s="424">
        <f>IF(ISNA(VLOOKUP(A15,入力シート!$B$39:$AL$48,33,FALSE)),"",VLOOKUP(A15,入力シート!$B$39:$AL$48,33,FALSE))</f>
        <v>0</v>
      </c>
      <c r="R19" s="425"/>
      <c r="S19" s="425"/>
      <c r="T19" s="425"/>
      <c r="U19" s="3" t="str">
        <f>IF(V19="","","×")</f>
        <v/>
      </c>
      <c r="V19" s="179" t="str">
        <f>IF(M19="","","一式")</f>
        <v/>
      </c>
      <c r="W19" s="275"/>
      <c r="X19" s="421" t="str">
        <f t="shared" si="4"/>
        <v/>
      </c>
      <c r="Y19" s="422"/>
      <c r="Z19" s="422"/>
      <c r="AA19" s="423"/>
      <c r="AB19" s="421" t="str">
        <f t="shared" si="5"/>
        <v/>
      </c>
      <c r="AC19" s="422"/>
      <c r="AD19" s="422"/>
      <c r="AE19" s="423"/>
      <c r="AF19" s="574"/>
      <c r="AG19" s="575"/>
      <c r="AH19" s="575"/>
      <c r="AI19" s="576"/>
      <c r="AJ19" s="546"/>
      <c r="AK19" s="547"/>
      <c r="AL19" s="431" t="str">
        <f>IF(M19="","",(VLOOKUP(A15,入力シート!$B$39:$AB$48,12,0)))</f>
        <v/>
      </c>
      <c r="AM19" s="432"/>
      <c r="AN19" s="432"/>
      <c r="AO19" s="432"/>
      <c r="AP19" s="432"/>
      <c r="AQ19" s="432"/>
      <c r="AR19" s="432"/>
      <c r="AS19" s="432"/>
      <c r="AT19" s="432"/>
      <c r="AU19" s="432"/>
      <c r="AV19" s="432"/>
      <c r="AW19" s="432"/>
      <c r="AX19" s="432"/>
      <c r="AY19" s="432"/>
      <c r="AZ19" s="432"/>
      <c r="BA19" s="433"/>
    </row>
    <row r="20" spans="1:53" ht="13.5" customHeight="1">
      <c r="A20" s="33">
        <v>12</v>
      </c>
      <c r="C20" s="37"/>
      <c r="D20" s="428">
        <f>IF(ISNA(VLOOKUP(A16,入力シート!$B$39:$L$48,3,FALSE)),"",VLOOKUP(A16,入力シート!$B$39:$L$48,3,FALSE))</f>
        <v>0</v>
      </c>
      <c r="E20" s="428"/>
      <c r="F20" s="428"/>
      <c r="G20" s="428"/>
      <c r="H20" s="428"/>
      <c r="I20" s="428"/>
      <c r="J20" s="428"/>
      <c r="K20" s="428"/>
      <c r="L20" s="429"/>
      <c r="M20" s="421" t="str">
        <f>IF(VLOOKUP(A16,入力シート!$B$39:$AL$48,33,FALSE)="","",VLOOKUP(A16,入力シート!$B$39:$AL$48,33,FALSE))</f>
        <v/>
      </c>
      <c r="N20" s="422"/>
      <c r="O20" s="422"/>
      <c r="P20" s="423"/>
      <c r="Q20" s="424">
        <f>IF(ISNA(VLOOKUP(A16,入力シート!$B$39:$AL$48,33,FALSE)),"",VLOOKUP(A16,入力シート!$B$39:$AL$48,33,FALSE))</f>
        <v>0</v>
      </c>
      <c r="R20" s="425"/>
      <c r="S20" s="425"/>
      <c r="T20" s="425"/>
      <c r="U20" s="3" t="str">
        <f t="shared" ref="U20" si="8">IF(V20="","","×")</f>
        <v/>
      </c>
      <c r="V20" s="179" t="str">
        <f t="shared" ref="V20" si="9">IF(M20="","","一式")</f>
        <v/>
      </c>
      <c r="W20" s="275"/>
      <c r="X20" s="421" t="str">
        <f t="shared" si="4"/>
        <v/>
      </c>
      <c r="Y20" s="422"/>
      <c r="Z20" s="422"/>
      <c r="AA20" s="423"/>
      <c r="AB20" s="421" t="str">
        <f t="shared" si="5"/>
        <v/>
      </c>
      <c r="AC20" s="422"/>
      <c r="AD20" s="422"/>
      <c r="AE20" s="423"/>
      <c r="AF20" s="574"/>
      <c r="AG20" s="575"/>
      <c r="AH20" s="575"/>
      <c r="AI20" s="576"/>
      <c r="AJ20" s="546"/>
      <c r="AK20" s="547"/>
      <c r="AL20" s="431" t="str">
        <f>IF(M20="","",(VLOOKUP(A16,入力シート!$B$39:$AB$48,12,0)))</f>
        <v/>
      </c>
      <c r="AM20" s="432"/>
      <c r="AN20" s="432"/>
      <c r="AO20" s="432"/>
      <c r="AP20" s="432"/>
      <c r="AQ20" s="432"/>
      <c r="AR20" s="432"/>
      <c r="AS20" s="432"/>
      <c r="AT20" s="432"/>
      <c r="AU20" s="432"/>
      <c r="AV20" s="432"/>
      <c r="AW20" s="432"/>
      <c r="AX20" s="432"/>
      <c r="AY20" s="432"/>
      <c r="AZ20" s="432"/>
      <c r="BA20" s="433"/>
    </row>
    <row r="21" spans="1:53" ht="13.5" customHeight="1">
      <c r="A21" s="33">
        <v>13</v>
      </c>
      <c r="C21" s="36"/>
      <c r="D21" s="428">
        <f>IF(ISNA(VLOOKUP(A17,入力シート!$B$39:$L$48,3,FALSE)),"",VLOOKUP(A17,入力シート!$B$39:$L$48,3,FALSE))</f>
        <v>0</v>
      </c>
      <c r="E21" s="428"/>
      <c r="F21" s="428"/>
      <c r="G21" s="428"/>
      <c r="H21" s="428"/>
      <c r="I21" s="428"/>
      <c r="J21" s="428"/>
      <c r="K21" s="428"/>
      <c r="L21" s="429"/>
      <c r="M21" s="421" t="str">
        <f>IF(VLOOKUP(A17,入力シート!$B$39:$AL$48,33,FALSE)="","",VLOOKUP(A17,入力シート!$B$39:$AL$48,33,FALSE))</f>
        <v/>
      </c>
      <c r="N21" s="422"/>
      <c r="O21" s="422"/>
      <c r="P21" s="423"/>
      <c r="Q21" s="424">
        <f>IF(ISNA(VLOOKUP(A17,入力シート!$B$39:$AL$48,33,FALSE)),"",VLOOKUP(A17,入力シート!$B$39:$AL$48,33,FALSE))</f>
        <v>0</v>
      </c>
      <c r="R21" s="425"/>
      <c r="S21" s="425"/>
      <c r="T21" s="425"/>
      <c r="U21" s="3" t="str">
        <f>IF(V21="","","×")</f>
        <v/>
      </c>
      <c r="V21" s="179" t="str">
        <f>IF(M21="","","一式")</f>
        <v/>
      </c>
      <c r="W21" s="275"/>
      <c r="X21" s="421" t="str">
        <f t="shared" si="4"/>
        <v/>
      </c>
      <c r="Y21" s="422"/>
      <c r="Z21" s="422"/>
      <c r="AA21" s="423"/>
      <c r="AB21" s="421" t="str">
        <f t="shared" si="5"/>
        <v/>
      </c>
      <c r="AC21" s="422"/>
      <c r="AD21" s="422"/>
      <c r="AE21" s="423"/>
      <c r="AF21" s="574"/>
      <c r="AG21" s="575"/>
      <c r="AH21" s="575"/>
      <c r="AI21" s="576"/>
      <c r="AJ21" s="546"/>
      <c r="AK21" s="547"/>
      <c r="AL21" s="431" t="str">
        <f>IF(M21="","",(VLOOKUP(A17,入力シート!$B$39:$AB$48,12,0)))</f>
        <v/>
      </c>
      <c r="AM21" s="432"/>
      <c r="AN21" s="432"/>
      <c r="AO21" s="432"/>
      <c r="AP21" s="432"/>
      <c r="AQ21" s="432"/>
      <c r="AR21" s="432"/>
      <c r="AS21" s="432"/>
      <c r="AT21" s="432"/>
      <c r="AU21" s="432"/>
      <c r="AV21" s="432"/>
      <c r="AW21" s="432"/>
      <c r="AX21" s="432"/>
      <c r="AY21" s="432"/>
      <c r="AZ21" s="432"/>
      <c r="BA21" s="433"/>
    </row>
    <row r="22" spans="1:53" ht="13.5" customHeight="1">
      <c r="A22" s="33">
        <v>14</v>
      </c>
      <c r="C22" s="36"/>
      <c r="D22" s="428">
        <f>IF(ISNA(VLOOKUP(A18,入力シート!$B$39:$L$48,3,FALSE)),"",VLOOKUP(A18,入力シート!$B$39:$L$48,3,FALSE))</f>
        <v>0</v>
      </c>
      <c r="E22" s="428"/>
      <c r="F22" s="428"/>
      <c r="G22" s="428"/>
      <c r="H22" s="428"/>
      <c r="I22" s="428"/>
      <c r="J22" s="428"/>
      <c r="K22" s="428"/>
      <c r="L22" s="429"/>
      <c r="M22" s="421" t="str">
        <f>IF(VLOOKUP(A18,入力シート!$B$39:$AL$48,33,FALSE)="","",VLOOKUP(A18,入力シート!$B$39:$AL$48,33,FALSE))</f>
        <v/>
      </c>
      <c r="N22" s="422"/>
      <c r="O22" s="422"/>
      <c r="P22" s="423"/>
      <c r="Q22" s="424">
        <f>IF(ISNA(VLOOKUP(A18,入力シート!$B$39:$AL$48,33,FALSE)),"",VLOOKUP(A18,入力シート!$B$39:$AL$48,33,FALSE))</f>
        <v>0</v>
      </c>
      <c r="R22" s="425"/>
      <c r="S22" s="425"/>
      <c r="T22" s="425"/>
      <c r="U22" s="3" t="str">
        <f t="shared" si="0"/>
        <v/>
      </c>
      <c r="V22" s="179" t="str">
        <f>IF(M22="","","一式")</f>
        <v/>
      </c>
      <c r="W22" s="275"/>
      <c r="X22" s="421" t="str">
        <f t="shared" si="4"/>
        <v/>
      </c>
      <c r="Y22" s="422"/>
      <c r="Z22" s="422"/>
      <c r="AA22" s="423"/>
      <c r="AB22" s="421" t="str">
        <f t="shared" si="5"/>
        <v/>
      </c>
      <c r="AC22" s="422"/>
      <c r="AD22" s="422"/>
      <c r="AE22" s="423"/>
      <c r="AF22" s="574"/>
      <c r="AG22" s="575"/>
      <c r="AH22" s="575"/>
      <c r="AI22" s="576"/>
      <c r="AJ22" s="548"/>
      <c r="AK22" s="549"/>
      <c r="AL22" s="431" t="str">
        <f>IF(M22="","",(VLOOKUP(A18,入力シート!$B$39:$AB$48,12,0)))</f>
        <v/>
      </c>
      <c r="AM22" s="432"/>
      <c r="AN22" s="432"/>
      <c r="AO22" s="432"/>
      <c r="AP22" s="432"/>
      <c r="AQ22" s="432"/>
      <c r="AR22" s="432"/>
      <c r="AS22" s="432"/>
      <c r="AT22" s="432"/>
      <c r="AU22" s="432"/>
      <c r="AV22" s="432"/>
      <c r="AW22" s="432"/>
      <c r="AX22" s="432"/>
      <c r="AY22" s="432"/>
      <c r="AZ22" s="432"/>
      <c r="BA22" s="433"/>
    </row>
    <row r="23" spans="1:53" ht="13.5" customHeight="1">
      <c r="A23" s="33">
        <v>15</v>
      </c>
      <c r="C23" s="36"/>
      <c r="D23" s="426" t="s">
        <v>211</v>
      </c>
      <c r="E23" s="426"/>
      <c r="F23" s="426"/>
      <c r="G23" s="426"/>
      <c r="H23" s="426"/>
      <c r="I23" s="426"/>
      <c r="J23" s="426"/>
      <c r="K23" s="426"/>
      <c r="L23" s="427"/>
      <c r="M23" s="421"/>
      <c r="N23" s="422"/>
      <c r="O23" s="422"/>
      <c r="P23" s="423"/>
      <c r="Q23" s="424"/>
      <c r="R23" s="425"/>
      <c r="S23" s="425"/>
      <c r="T23" s="425"/>
      <c r="U23" s="3"/>
      <c r="V23" s="179"/>
      <c r="W23" s="275"/>
      <c r="X23" s="421"/>
      <c r="Y23" s="422"/>
      <c r="Z23" s="422"/>
      <c r="AA23" s="423"/>
      <c r="AB23" s="421"/>
      <c r="AC23" s="422"/>
      <c r="AD23" s="422"/>
      <c r="AE23" s="423"/>
      <c r="AF23" s="574"/>
      <c r="AG23" s="575"/>
      <c r="AH23" s="575"/>
      <c r="AI23" s="575"/>
      <c r="AJ23" s="38"/>
      <c r="AK23" s="38"/>
      <c r="AL23" s="541"/>
      <c r="AM23" s="542"/>
      <c r="AN23" s="542"/>
      <c r="AO23" s="542"/>
      <c r="AP23" s="542"/>
      <c r="AQ23" s="542"/>
      <c r="AR23" s="542"/>
      <c r="AS23" s="542"/>
      <c r="AT23" s="542"/>
      <c r="AU23" s="542"/>
      <c r="AV23" s="542"/>
      <c r="AW23" s="542"/>
      <c r="AX23" s="542"/>
      <c r="AY23" s="542"/>
      <c r="AZ23" s="542"/>
      <c r="BA23" s="543"/>
    </row>
    <row r="24" spans="1:53" ht="13.5" customHeight="1">
      <c r="A24" s="33">
        <v>16</v>
      </c>
      <c r="C24" s="36"/>
      <c r="D24" s="428">
        <f>IF(ISNA(VLOOKUP(A9,入力シート!$B$52:$AG$61,3,FALSE)),"",VLOOKUP(A9,入力シート!$B$52:$AG$61,3,FALSE))</f>
        <v>0</v>
      </c>
      <c r="E24" s="428"/>
      <c r="F24" s="428"/>
      <c r="G24" s="428"/>
      <c r="H24" s="428"/>
      <c r="I24" s="428"/>
      <c r="J24" s="428"/>
      <c r="K24" s="428"/>
      <c r="L24" s="429"/>
      <c r="M24" s="421" t="str">
        <f>IF(VLOOKUP(A9,入力シート!$B$52:$AG$61,20,FALSE)="","",VLOOKUP(A9,入力シート!$B$52:$AG$61,20,FALSE))</f>
        <v/>
      </c>
      <c r="N24" s="422"/>
      <c r="O24" s="422"/>
      <c r="P24" s="423"/>
      <c r="Q24" s="424">
        <f>IF(ISNA(VLOOKUP(A9,入力シート!$B$52:$AG$61,25,FALSE)),"",VLOOKUP(A9,入力シート!$B$52:$AG$61,20,FALSE))</f>
        <v>0</v>
      </c>
      <c r="R24" s="425"/>
      <c r="S24" s="425"/>
      <c r="T24" s="425"/>
      <c r="U24" s="3" t="str">
        <f t="shared" ref="U24:U25" si="10">IF(V24="","","×")</f>
        <v/>
      </c>
      <c r="V24" s="179" t="str">
        <f t="shared" si="1"/>
        <v/>
      </c>
      <c r="W24" s="275"/>
      <c r="X24" s="421" t="str">
        <f t="shared" si="4"/>
        <v/>
      </c>
      <c r="Y24" s="422"/>
      <c r="Z24" s="422"/>
      <c r="AA24" s="423"/>
      <c r="AB24" s="421" t="str">
        <f>IFERROR(M24-X24,"")</f>
        <v/>
      </c>
      <c r="AC24" s="422"/>
      <c r="AD24" s="422"/>
      <c r="AE24" s="423"/>
      <c r="AF24" s="574"/>
      <c r="AG24" s="575"/>
      <c r="AH24" s="575"/>
      <c r="AI24" s="576"/>
      <c r="AJ24" s="544" t="s">
        <v>212</v>
      </c>
      <c r="AK24" s="545"/>
      <c r="AL24" s="550" t="str">
        <f>IF(M24="","",(VLOOKUP(A9,入力シート!$B$52:$AG$61,12,0)))</f>
        <v/>
      </c>
      <c r="AM24" s="550"/>
      <c r="AN24" s="550"/>
      <c r="AO24" s="550"/>
      <c r="AP24" s="550"/>
      <c r="AQ24" s="550"/>
      <c r="AR24" s="550"/>
      <c r="AS24" s="550"/>
      <c r="AT24" s="550"/>
      <c r="AU24" s="550"/>
      <c r="AV24" s="550"/>
      <c r="AW24" s="550"/>
      <c r="AX24" s="550"/>
      <c r="AY24" s="550"/>
      <c r="AZ24" s="550"/>
      <c r="BA24" s="551"/>
    </row>
    <row r="25" spans="1:53" ht="13.5" customHeight="1">
      <c r="A25" s="33">
        <v>17</v>
      </c>
      <c r="C25" s="36"/>
      <c r="D25" s="428">
        <f>IF(ISNA(VLOOKUP(A10,入力シート!$B$52:$AG$61,3,FALSE)),"",VLOOKUP(A10,入力シート!$B$52:$AG$61,3,FALSE))</f>
        <v>0</v>
      </c>
      <c r="E25" s="428"/>
      <c r="F25" s="428"/>
      <c r="G25" s="428"/>
      <c r="H25" s="428"/>
      <c r="I25" s="428"/>
      <c r="J25" s="428"/>
      <c r="K25" s="428"/>
      <c r="L25" s="429"/>
      <c r="M25" s="421" t="str">
        <f>IF(VLOOKUP(A10,入力シート!$B$52:$AG$61,20,FALSE)="","",VLOOKUP(A10,入力シート!$B$52:$AG$61,20,FALSE))</f>
        <v/>
      </c>
      <c r="N25" s="422"/>
      <c r="O25" s="422"/>
      <c r="P25" s="423"/>
      <c r="Q25" s="424">
        <f>IF(ISNA(VLOOKUP(A10,入力シート!$B$52:$AG$61,25,FALSE)),"",VLOOKUP(A10,入力シート!$B$52:$AG$61,20,FALSE))</f>
        <v>0</v>
      </c>
      <c r="R25" s="425"/>
      <c r="S25" s="425"/>
      <c r="T25" s="425"/>
      <c r="U25" s="3" t="str">
        <f t="shared" si="10"/>
        <v/>
      </c>
      <c r="V25" s="179" t="str">
        <f t="shared" si="1"/>
        <v/>
      </c>
      <c r="W25" s="275"/>
      <c r="X25" s="421" t="str">
        <f t="shared" si="4"/>
        <v/>
      </c>
      <c r="Y25" s="422"/>
      <c r="Z25" s="422"/>
      <c r="AA25" s="423"/>
      <c r="AB25" s="421" t="str">
        <f t="shared" si="3"/>
        <v/>
      </c>
      <c r="AC25" s="422"/>
      <c r="AD25" s="422"/>
      <c r="AE25" s="423"/>
      <c r="AF25" s="574"/>
      <c r="AG25" s="575"/>
      <c r="AH25" s="575"/>
      <c r="AI25" s="576"/>
      <c r="AJ25" s="546"/>
      <c r="AK25" s="547"/>
      <c r="AL25" s="550" t="str">
        <f>IF(M25="","",(VLOOKUP(A10,入力シート!$B$52:$AG$61,12,0)))</f>
        <v/>
      </c>
      <c r="AM25" s="550"/>
      <c r="AN25" s="550"/>
      <c r="AO25" s="550"/>
      <c r="AP25" s="550"/>
      <c r="AQ25" s="550"/>
      <c r="AR25" s="550"/>
      <c r="AS25" s="550"/>
      <c r="AT25" s="550"/>
      <c r="AU25" s="550"/>
      <c r="AV25" s="550"/>
      <c r="AW25" s="550"/>
      <c r="AX25" s="550"/>
      <c r="AY25" s="550"/>
      <c r="AZ25" s="550"/>
      <c r="BA25" s="551"/>
    </row>
    <row r="26" spans="1:53" ht="13.5" customHeight="1">
      <c r="A26" s="33">
        <v>18</v>
      </c>
      <c r="C26" s="36"/>
      <c r="D26" s="428">
        <f>IF(ISNA(VLOOKUP(A11,入力シート!$B$52:$AG$61,3,FALSE)),"",VLOOKUP(A11,入力シート!$B$52:$AG$61,3,FALSE))</f>
        <v>0</v>
      </c>
      <c r="E26" s="428"/>
      <c r="F26" s="428"/>
      <c r="G26" s="428"/>
      <c r="H26" s="428"/>
      <c r="I26" s="428"/>
      <c r="J26" s="428"/>
      <c r="K26" s="428"/>
      <c r="L26" s="429"/>
      <c r="M26" s="421" t="str">
        <f>IF(VLOOKUP(A11,入力シート!$B$52:$AG$61,20,FALSE)="","",VLOOKUP(A11,入力シート!$B$52:$AG$61,20,FALSE))</f>
        <v/>
      </c>
      <c r="N26" s="422"/>
      <c r="O26" s="422"/>
      <c r="P26" s="423"/>
      <c r="Q26" s="424">
        <f>IF(ISNA(VLOOKUP(A11,入力シート!$B$52:$AG$61,25,FALSE)),"",VLOOKUP(A11,入力シート!$B$52:$AG$61,20,FALSE))</f>
        <v>0</v>
      </c>
      <c r="R26" s="425"/>
      <c r="S26" s="425"/>
      <c r="T26" s="425"/>
      <c r="U26" s="3" t="str">
        <f>IF(V26="","","×")</f>
        <v/>
      </c>
      <c r="V26" s="179" t="str">
        <f t="shared" si="1"/>
        <v/>
      </c>
      <c r="W26" s="275"/>
      <c r="X26" s="421" t="str">
        <f t="shared" si="4"/>
        <v/>
      </c>
      <c r="Y26" s="422"/>
      <c r="Z26" s="422"/>
      <c r="AA26" s="423"/>
      <c r="AB26" s="421" t="str">
        <f t="shared" si="3"/>
        <v/>
      </c>
      <c r="AC26" s="422"/>
      <c r="AD26" s="422"/>
      <c r="AE26" s="423"/>
      <c r="AF26" s="574"/>
      <c r="AG26" s="575"/>
      <c r="AH26" s="575"/>
      <c r="AI26" s="576"/>
      <c r="AJ26" s="546"/>
      <c r="AK26" s="547"/>
      <c r="AL26" s="550" t="str">
        <f>IF(M26="","",(VLOOKUP(A11,入力シート!$B$52:$AG$61,12,0)))</f>
        <v/>
      </c>
      <c r="AM26" s="550"/>
      <c r="AN26" s="550"/>
      <c r="AO26" s="550"/>
      <c r="AP26" s="550"/>
      <c r="AQ26" s="550"/>
      <c r="AR26" s="550"/>
      <c r="AS26" s="550"/>
      <c r="AT26" s="550"/>
      <c r="AU26" s="550"/>
      <c r="AV26" s="550"/>
      <c r="AW26" s="550"/>
      <c r="AX26" s="550"/>
      <c r="AY26" s="550"/>
      <c r="AZ26" s="550"/>
      <c r="BA26" s="551"/>
    </row>
    <row r="27" spans="1:53" ht="13.5" customHeight="1">
      <c r="A27" s="33">
        <v>19</v>
      </c>
      <c r="C27" s="36"/>
      <c r="D27" s="428">
        <f>IF(ISNA(VLOOKUP(A12,入力シート!$B$52:$AG$61,3,FALSE)),"",VLOOKUP(A12,入力シート!$B$52:$AG$61,3,FALSE))</f>
        <v>0</v>
      </c>
      <c r="E27" s="428"/>
      <c r="F27" s="428"/>
      <c r="G27" s="428"/>
      <c r="H27" s="428"/>
      <c r="I27" s="428"/>
      <c r="J27" s="428"/>
      <c r="K27" s="428"/>
      <c r="L27" s="429"/>
      <c r="M27" s="421" t="str">
        <f>IF(VLOOKUP(A12,入力シート!$B$52:$AG$61,20,FALSE)="","",VLOOKUP(A12,入力シート!$B$52:$AG$61,20,FALSE))</f>
        <v/>
      </c>
      <c r="N27" s="422"/>
      <c r="O27" s="422"/>
      <c r="P27" s="423"/>
      <c r="Q27" s="424">
        <f>IF(ISNA(VLOOKUP(A12,入力シート!$B$52:$AG$61,25,FALSE)),"",VLOOKUP(A12,入力シート!$B$52:$AG$61,20,FALSE))</f>
        <v>0</v>
      </c>
      <c r="R27" s="425"/>
      <c r="S27" s="425"/>
      <c r="T27" s="425"/>
      <c r="U27" s="3" t="str">
        <f t="shared" ref="U27:U28" si="11">IF(V27="","","×")</f>
        <v/>
      </c>
      <c r="V27" s="179" t="str">
        <f t="shared" ref="V27:V32" si="12">IF(M27="","","一式")</f>
        <v/>
      </c>
      <c r="W27" s="275"/>
      <c r="X27" s="421" t="str">
        <f t="shared" si="4"/>
        <v/>
      </c>
      <c r="Y27" s="422"/>
      <c r="Z27" s="422"/>
      <c r="AA27" s="423"/>
      <c r="AB27" s="421" t="str">
        <f t="shared" ref="AB27:AB33" si="13">IFERROR(M27-X27,"")</f>
        <v/>
      </c>
      <c r="AC27" s="422"/>
      <c r="AD27" s="422"/>
      <c r="AE27" s="423"/>
      <c r="AF27" s="574"/>
      <c r="AG27" s="575"/>
      <c r="AH27" s="575"/>
      <c r="AI27" s="576"/>
      <c r="AJ27" s="546"/>
      <c r="AK27" s="547"/>
      <c r="AL27" s="550" t="str">
        <f>IF(M27="","",(VLOOKUP(A12,入力シート!$B$52:$AG$61,12,0)))</f>
        <v/>
      </c>
      <c r="AM27" s="550"/>
      <c r="AN27" s="550"/>
      <c r="AO27" s="550"/>
      <c r="AP27" s="550"/>
      <c r="AQ27" s="550"/>
      <c r="AR27" s="550"/>
      <c r="AS27" s="550"/>
      <c r="AT27" s="550"/>
      <c r="AU27" s="550"/>
      <c r="AV27" s="550"/>
      <c r="AW27" s="550"/>
      <c r="AX27" s="550"/>
      <c r="AY27" s="550"/>
      <c r="AZ27" s="550"/>
      <c r="BA27" s="551"/>
    </row>
    <row r="28" spans="1:53" ht="13.5" customHeight="1">
      <c r="A28" s="33">
        <v>20</v>
      </c>
      <c r="C28" s="36"/>
      <c r="D28" s="428">
        <f>IF(ISNA(VLOOKUP(A13,入力シート!$B$52:$AG$61,3,FALSE)),"",VLOOKUP(A13,入力シート!$B$52:$AG$61,3,FALSE))</f>
        <v>0</v>
      </c>
      <c r="E28" s="428"/>
      <c r="F28" s="428"/>
      <c r="G28" s="428"/>
      <c r="H28" s="428"/>
      <c r="I28" s="428"/>
      <c r="J28" s="428"/>
      <c r="K28" s="428"/>
      <c r="L28" s="429"/>
      <c r="M28" s="421" t="str">
        <f>IF(VLOOKUP(A13,入力シート!$B$52:$AG$61,20,FALSE)="","",VLOOKUP(A13,入力シート!$B$52:$AG$61,20,FALSE))</f>
        <v/>
      </c>
      <c r="N28" s="422"/>
      <c r="O28" s="422"/>
      <c r="P28" s="423"/>
      <c r="Q28" s="424">
        <f>IF(ISNA(VLOOKUP(A13,入力シート!$B$52:$AG$61,25,FALSE)),"",VLOOKUP(A13,入力シート!$B$52:$AG$61,20,FALSE))</f>
        <v>0</v>
      </c>
      <c r="R28" s="425"/>
      <c r="S28" s="425"/>
      <c r="T28" s="425"/>
      <c r="U28" s="3" t="str">
        <f t="shared" si="11"/>
        <v/>
      </c>
      <c r="V28" s="179" t="str">
        <f t="shared" si="12"/>
        <v/>
      </c>
      <c r="W28" s="275"/>
      <c r="X28" s="421" t="str">
        <f t="shared" si="4"/>
        <v/>
      </c>
      <c r="Y28" s="422"/>
      <c r="Z28" s="422"/>
      <c r="AA28" s="423"/>
      <c r="AB28" s="421" t="str">
        <f t="shared" si="13"/>
        <v/>
      </c>
      <c r="AC28" s="422"/>
      <c r="AD28" s="422"/>
      <c r="AE28" s="423"/>
      <c r="AF28" s="574"/>
      <c r="AG28" s="575"/>
      <c r="AH28" s="575"/>
      <c r="AI28" s="576"/>
      <c r="AJ28" s="546"/>
      <c r="AK28" s="547"/>
      <c r="AL28" s="550" t="str">
        <f>IF(M28="","",(VLOOKUP(A13,入力シート!$B$52:$AG$61,12,0)))</f>
        <v/>
      </c>
      <c r="AM28" s="550"/>
      <c r="AN28" s="550"/>
      <c r="AO28" s="550"/>
      <c r="AP28" s="550"/>
      <c r="AQ28" s="550"/>
      <c r="AR28" s="550"/>
      <c r="AS28" s="550"/>
      <c r="AT28" s="550"/>
      <c r="AU28" s="550"/>
      <c r="AV28" s="550"/>
      <c r="AW28" s="550"/>
      <c r="AX28" s="550"/>
      <c r="AY28" s="550"/>
      <c r="AZ28" s="550"/>
      <c r="BA28" s="551"/>
    </row>
    <row r="29" spans="1:53" ht="13.5" customHeight="1">
      <c r="A29" s="33">
        <v>21</v>
      </c>
      <c r="C29" s="36"/>
      <c r="D29" s="428">
        <f>IF(ISNA(VLOOKUP(A14,入力シート!$B$52:$AG$61,3,FALSE)),"",VLOOKUP(A14,入力シート!$B$52:$AG$61,3,FALSE))</f>
        <v>0</v>
      </c>
      <c r="E29" s="428"/>
      <c r="F29" s="428"/>
      <c r="G29" s="428"/>
      <c r="H29" s="428"/>
      <c r="I29" s="428"/>
      <c r="J29" s="428"/>
      <c r="K29" s="428"/>
      <c r="L29" s="429"/>
      <c r="M29" s="421" t="str">
        <f>IF(VLOOKUP(A14,入力シート!$B$52:$AG$61,20,FALSE)="","",VLOOKUP(A14,入力シート!$B$52:$AG$61,20,FALSE))</f>
        <v/>
      </c>
      <c r="N29" s="422"/>
      <c r="O29" s="422"/>
      <c r="P29" s="423"/>
      <c r="Q29" s="424">
        <f>IF(ISNA(VLOOKUP(A14,入力シート!$B$52:$AG$61,25,FALSE)),"",VLOOKUP(A14,入力シート!$B$52:$AG$61,20,FALSE))</f>
        <v>0</v>
      </c>
      <c r="R29" s="425"/>
      <c r="S29" s="425"/>
      <c r="T29" s="425"/>
      <c r="U29" s="3" t="str">
        <f>IF(V29="","","×")</f>
        <v/>
      </c>
      <c r="V29" s="179" t="str">
        <f>IF(M29="","","一式")</f>
        <v/>
      </c>
      <c r="W29" s="275"/>
      <c r="X29" s="421" t="str">
        <f t="shared" si="4"/>
        <v/>
      </c>
      <c r="Y29" s="422"/>
      <c r="Z29" s="422"/>
      <c r="AA29" s="423"/>
      <c r="AB29" s="421" t="str">
        <f t="shared" si="13"/>
        <v/>
      </c>
      <c r="AC29" s="422"/>
      <c r="AD29" s="422"/>
      <c r="AE29" s="423"/>
      <c r="AF29" s="574"/>
      <c r="AG29" s="575"/>
      <c r="AH29" s="575"/>
      <c r="AI29" s="576"/>
      <c r="AJ29" s="546"/>
      <c r="AK29" s="547"/>
      <c r="AL29" s="550" t="str">
        <f>IF(M29="","",(VLOOKUP(A14,入力シート!$B$52:$AG$61,12,0)))</f>
        <v/>
      </c>
      <c r="AM29" s="550"/>
      <c r="AN29" s="550"/>
      <c r="AO29" s="550"/>
      <c r="AP29" s="550"/>
      <c r="AQ29" s="550"/>
      <c r="AR29" s="550"/>
      <c r="AS29" s="550"/>
      <c r="AT29" s="550"/>
      <c r="AU29" s="550"/>
      <c r="AV29" s="550"/>
      <c r="AW29" s="550"/>
      <c r="AX29" s="550"/>
      <c r="AY29" s="550"/>
      <c r="AZ29" s="550"/>
      <c r="BA29" s="551"/>
    </row>
    <row r="30" spans="1:53" ht="13.5" customHeight="1">
      <c r="A30" s="33">
        <v>22</v>
      </c>
      <c r="C30" s="36"/>
      <c r="D30" s="428">
        <f>IF(ISNA(VLOOKUP(A15,入力シート!$B$52:$AG$61,3,FALSE)),"",VLOOKUP(A15,入力シート!$B$52:$AG$61,3,FALSE))</f>
        <v>0</v>
      </c>
      <c r="E30" s="428"/>
      <c r="F30" s="428"/>
      <c r="G30" s="428"/>
      <c r="H30" s="428"/>
      <c r="I30" s="428"/>
      <c r="J30" s="428"/>
      <c r="K30" s="428"/>
      <c r="L30" s="429"/>
      <c r="M30" s="421" t="str">
        <f>IF(VLOOKUP(A15,入力シート!$B$52:$AG$61,20,FALSE)="","",VLOOKUP(A15,入力シート!$B$52:$AG$61,20,FALSE))</f>
        <v/>
      </c>
      <c r="N30" s="422"/>
      <c r="O30" s="422"/>
      <c r="P30" s="423"/>
      <c r="Q30" s="424">
        <f>IF(ISNA(VLOOKUP(A15,入力シート!$B$52:$AG$61,25,FALSE)),"",VLOOKUP(A15,入力シート!$B$52:$AG$61,20,FALSE))</f>
        <v>0</v>
      </c>
      <c r="R30" s="425"/>
      <c r="S30" s="425"/>
      <c r="T30" s="425"/>
      <c r="U30" s="3" t="str">
        <f t="shared" ref="U30:U31" si="14">IF(V30="","","×")</f>
        <v/>
      </c>
      <c r="V30" s="179" t="str">
        <f t="shared" si="12"/>
        <v/>
      </c>
      <c r="W30" s="275"/>
      <c r="X30" s="421" t="str">
        <f t="shared" si="4"/>
        <v/>
      </c>
      <c r="Y30" s="422"/>
      <c r="Z30" s="422"/>
      <c r="AA30" s="423"/>
      <c r="AB30" s="421" t="str">
        <f t="shared" si="13"/>
        <v/>
      </c>
      <c r="AC30" s="422"/>
      <c r="AD30" s="422"/>
      <c r="AE30" s="423"/>
      <c r="AF30" s="574"/>
      <c r="AG30" s="575"/>
      <c r="AH30" s="575"/>
      <c r="AI30" s="576"/>
      <c r="AJ30" s="546"/>
      <c r="AK30" s="547"/>
      <c r="AL30" s="550" t="str">
        <f>IF(M30="","",(VLOOKUP(A15,入力シート!$B$52:$AG$61,12,0)))</f>
        <v/>
      </c>
      <c r="AM30" s="550"/>
      <c r="AN30" s="550"/>
      <c r="AO30" s="550"/>
      <c r="AP30" s="550"/>
      <c r="AQ30" s="550"/>
      <c r="AR30" s="550"/>
      <c r="AS30" s="550"/>
      <c r="AT30" s="550"/>
      <c r="AU30" s="550"/>
      <c r="AV30" s="550"/>
      <c r="AW30" s="550"/>
      <c r="AX30" s="550"/>
      <c r="AY30" s="550"/>
      <c r="AZ30" s="550"/>
      <c r="BA30" s="551"/>
    </row>
    <row r="31" spans="1:53" ht="13.5" customHeight="1">
      <c r="A31" s="33">
        <v>23</v>
      </c>
      <c r="C31" s="36"/>
      <c r="D31" s="428">
        <f>IF(ISNA(VLOOKUP(A16,入力シート!$B$52:$AG$61,3,FALSE)),"",VLOOKUP(A16,入力シート!$B$52:$AG$61,3,FALSE))</f>
        <v>0</v>
      </c>
      <c r="E31" s="428"/>
      <c r="F31" s="428"/>
      <c r="G31" s="428"/>
      <c r="H31" s="428"/>
      <c r="I31" s="428"/>
      <c r="J31" s="428"/>
      <c r="K31" s="428"/>
      <c r="L31" s="429"/>
      <c r="M31" s="421" t="str">
        <f>IF(VLOOKUP(A16,入力シート!$B$52:$AG$61,20,FALSE)="","",VLOOKUP(A16,入力シート!$B$52:$AG$61,20,FALSE))</f>
        <v/>
      </c>
      <c r="N31" s="422"/>
      <c r="O31" s="422"/>
      <c r="P31" s="423"/>
      <c r="Q31" s="424">
        <f>IF(ISNA(VLOOKUP(A16,入力シート!$B$52:$AG$61,25,FALSE)),"",VLOOKUP(A16,入力シート!$B$52:$AG$61,20,FALSE))</f>
        <v>0</v>
      </c>
      <c r="R31" s="425"/>
      <c r="S31" s="425"/>
      <c r="T31" s="425"/>
      <c r="U31" s="3" t="str">
        <f t="shared" si="14"/>
        <v/>
      </c>
      <c r="V31" s="179" t="str">
        <f t="shared" si="12"/>
        <v/>
      </c>
      <c r="W31" s="275"/>
      <c r="X31" s="421" t="str">
        <f t="shared" si="4"/>
        <v/>
      </c>
      <c r="Y31" s="422"/>
      <c r="Z31" s="422"/>
      <c r="AA31" s="423"/>
      <c r="AB31" s="421" t="str">
        <f t="shared" si="13"/>
        <v/>
      </c>
      <c r="AC31" s="422"/>
      <c r="AD31" s="422"/>
      <c r="AE31" s="423"/>
      <c r="AF31" s="574"/>
      <c r="AG31" s="575"/>
      <c r="AH31" s="575"/>
      <c r="AI31" s="576"/>
      <c r="AJ31" s="546"/>
      <c r="AK31" s="547"/>
      <c r="AL31" s="550" t="str">
        <f>IF(M31="","",(VLOOKUP(A16,入力シート!$B$52:$AG$61,12,0)))</f>
        <v/>
      </c>
      <c r="AM31" s="550"/>
      <c r="AN31" s="550"/>
      <c r="AO31" s="550"/>
      <c r="AP31" s="550"/>
      <c r="AQ31" s="550"/>
      <c r="AR31" s="550"/>
      <c r="AS31" s="550"/>
      <c r="AT31" s="550"/>
      <c r="AU31" s="550"/>
      <c r="AV31" s="550"/>
      <c r="AW31" s="550"/>
      <c r="AX31" s="550"/>
      <c r="AY31" s="550"/>
      <c r="AZ31" s="550"/>
      <c r="BA31" s="551"/>
    </row>
    <row r="32" spans="1:53" ht="13.5" customHeight="1">
      <c r="A32" s="33">
        <v>24</v>
      </c>
      <c r="C32" s="36"/>
      <c r="D32" s="428">
        <f>IF(ISNA(VLOOKUP(A17,入力シート!$B$52:$AG$61,3,FALSE)),"",VLOOKUP(A17,入力シート!$B$52:$AG$61,3,FALSE))</f>
        <v>0</v>
      </c>
      <c r="E32" s="428"/>
      <c r="F32" s="428"/>
      <c r="G32" s="428"/>
      <c r="H32" s="428"/>
      <c r="I32" s="428"/>
      <c r="J32" s="428"/>
      <c r="K32" s="428"/>
      <c r="L32" s="429"/>
      <c r="M32" s="421" t="str">
        <f>IF(VLOOKUP(A17,入力シート!$B$52:$AG$61,20,FALSE)="","",VLOOKUP(A17,入力シート!$B$52:$AG$61,20,FALSE))</f>
        <v/>
      </c>
      <c r="N32" s="422"/>
      <c r="O32" s="422"/>
      <c r="P32" s="423"/>
      <c r="Q32" s="424">
        <f>IF(ISNA(VLOOKUP(A17,入力シート!$B$52:$AG$61,25,FALSE)),"",VLOOKUP(A17,入力シート!$B$52:$AG$61,20,FALSE))</f>
        <v>0</v>
      </c>
      <c r="R32" s="425"/>
      <c r="S32" s="425"/>
      <c r="T32" s="425"/>
      <c r="U32" s="3" t="str">
        <f>IF(V32="","","×")</f>
        <v/>
      </c>
      <c r="V32" s="179" t="str">
        <f t="shared" si="12"/>
        <v/>
      </c>
      <c r="W32" s="275"/>
      <c r="X32" s="421" t="str">
        <f t="shared" si="4"/>
        <v/>
      </c>
      <c r="Y32" s="422"/>
      <c r="Z32" s="422"/>
      <c r="AA32" s="423"/>
      <c r="AB32" s="421" t="str">
        <f t="shared" si="13"/>
        <v/>
      </c>
      <c r="AC32" s="422"/>
      <c r="AD32" s="422"/>
      <c r="AE32" s="423"/>
      <c r="AF32" s="574"/>
      <c r="AG32" s="575"/>
      <c r="AH32" s="575"/>
      <c r="AI32" s="576"/>
      <c r="AJ32" s="546"/>
      <c r="AK32" s="547"/>
      <c r="AL32" s="550" t="str">
        <f>IF(M32="","",(VLOOKUP(A17,入力シート!$B$52:$AG$61,12,0)))</f>
        <v/>
      </c>
      <c r="AM32" s="550"/>
      <c r="AN32" s="550"/>
      <c r="AO32" s="550"/>
      <c r="AP32" s="550"/>
      <c r="AQ32" s="550"/>
      <c r="AR32" s="550"/>
      <c r="AS32" s="550"/>
      <c r="AT32" s="550"/>
      <c r="AU32" s="550"/>
      <c r="AV32" s="550"/>
      <c r="AW32" s="550"/>
      <c r="AX32" s="550"/>
      <c r="AY32" s="550"/>
      <c r="AZ32" s="550"/>
      <c r="BA32" s="551"/>
    </row>
    <row r="33" spans="1:57" ht="13.5" customHeight="1">
      <c r="A33" s="33">
        <v>25</v>
      </c>
      <c r="C33" s="36"/>
      <c r="D33" s="428">
        <f>IF(ISNA(VLOOKUP(A18,入力シート!$B$52:$AG$61,3,FALSE)),"",VLOOKUP(A18,入力シート!$B$52:$AG$61,3,FALSE))</f>
        <v>0</v>
      </c>
      <c r="E33" s="428"/>
      <c r="F33" s="428"/>
      <c r="G33" s="428"/>
      <c r="H33" s="428"/>
      <c r="I33" s="428"/>
      <c r="J33" s="428"/>
      <c r="K33" s="428"/>
      <c r="L33" s="429"/>
      <c r="M33" s="421" t="str">
        <f>IF(VLOOKUP(A18,入力シート!$B$52:$AG$61,20,FALSE)="","",VLOOKUP(A18,入力シート!$B$52:$AG$61,20,FALSE))</f>
        <v/>
      </c>
      <c r="N33" s="422"/>
      <c r="O33" s="422"/>
      <c r="P33" s="423"/>
      <c r="Q33" s="424">
        <f>IF(ISNA(VLOOKUP(A18,入力シート!$B$52:$AG$61,25,FALSE)),"",VLOOKUP(A18,入力シート!$B$52:$AG$61,20,FALSE))</f>
        <v>0</v>
      </c>
      <c r="R33" s="425"/>
      <c r="S33" s="425"/>
      <c r="T33" s="425"/>
      <c r="U33" s="3" t="str">
        <f t="shared" ref="U33" si="15">IF(V33="","","×")</f>
        <v/>
      </c>
      <c r="V33" s="179" t="str">
        <f t="shared" si="1"/>
        <v/>
      </c>
      <c r="W33" s="275"/>
      <c r="X33" s="421" t="str">
        <f t="shared" si="4"/>
        <v/>
      </c>
      <c r="Y33" s="422"/>
      <c r="Z33" s="422"/>
      <c r="AA33" s="423"/>
      <c r="AB33" s="421" t="str">
        <f t="shared" si="13"/>
        <v/>
      </c>
      <c r="AC33" s="422"/>
      <c r="AD33" s="422"/>
      <c r="AE33" s="423"/>
      <c r="AF33" s="574"/>
      <c r="AG33" s="575"/>
      <c r="AH33" s="575"/>
      <c r="AI33" s="576"/>
      <c r="AJ33" s="548"/>
      <c r="AK33" s="549"/>
      <c r="AL33" s="550" t="str">
        <f>IF(M33="","",(VLOOKUP(A18,入力シート!$B$52:$AG$61,12,0)))</f>
        <v/>
      </c>
      <c r="AM33" s="550"/>
      <c r="AN33" s="550"/>
      <c r="AO33" s="550"/>
      <c r="AP33" s="550"/>
      <c r="AQ33" s="550"/>
      <c r="AR33" s="550"/>
      <c r="AS33" s="550"/>
      <c r="AT33" s="550"/>
      <c r="AU33" s="550"/>
      <c r="AV33" s="550"/>
      <c r="AW33" s="550"/>
      <c r="AX33" s="550"/>
      <c r="AY33" s="550"/>
      <c r="AZ33" s="550"/>
      <c r="BA33" s="551"/>
    </row>
    <row r="34" spans="1:57" ht="13.5" customHeight="1">
      <c r="A34" s="33">
        <v>26</v>
      </c>
      <c r="C34" s="583" t="s">
        <v>213</v>
      </c>
      <c r="D34" s="300"/>
      <c r="E34" s="300"/>
      <c r="F34" s="300"/>
      <c r="G34" s="300"/>
      <c r="H34" s="300"/>
      <c r="I34" s="300"/>
      <c r="J34" s="300"/>
      <c r="K34" s="300"/>
      <c r="L34" s="301"/>
      <c r="M34" s="421"/>
      <c r="N34" s="422"/>
      <c r="O34" s="422"/>
      <c r="P34" s="423"/>
      <c r="Q34" s="559"/>
      <c r="R34" s="560"/>
      <c r="S34" s="560"/>
      <c r="T34" s="560"/>
      <c r="U34" s="3"/>
      <c r="V34" s="179"/>
      <c r="W34" s="275"/>
      <c r="X34" s="421"/>
      <c r="Y34" s="422"/>
      <c r="Z34" s="422"/>
      <c r="AA34" s="423"/>
      <c r="AB34" s="421"/>
      <c r="AC34" s="422"/>
      <c r="AD34" s="422"/>
      <c r="AE34" s="423"/>
      <c r="AF34" s="574"/>
      <c r="AG34" s="575"/>
      <c r="AH34" s="575"/>
      <c r="AI34" s="576"/>
      <c r="AJ34" s="430"/>
      <c r="AK34" s="430"/>
      <c r="AL34" s="430"/>
      <c r="AM34" s="430"/>
      <c r="AN34" s="179"/>
      <c r="AO34" s="179"/>
      <c r="AP34" s="179"/>
      <c r="AQ34" s="179"/>
      <c r="AR34" s="179"/>
      <c r="AS34" s="179"/>
      <c r="AT34" s="179"/>
      <c r="AU34" s="179"/>
      <c r="AV34" s="179"/>
      <c r="AW34" s="179"/>
      <c r="AX34" s="300"/>
      <c r="AY34" s="300"/>
      <c r="AZ34" s="300"/>
      <c r="BA34" s="625"/>
    </row>
    <row r="35" spans="1:57" ht="13.5" customHeight="1">
      <c r="A35" s="33">
        <v>27</v>
      </c>
      <c r="C35" s="36"/>
      <c r="D35" s="300" t="s">
        <v>214</v>
      </c>
      <c r="E35" s="300"/>
      <c r="F35" s="300"/>
      <c r="G35" s="300"/>
      <c r="H35" s="300"/>
      <c r="I35" s="300"/>
      <c r="J35" s="300"/>
      <c r="K35" s="300"/>
      <c r="L35" s="301"/>
      <c r="M35" s="421"/>
      <c r="N35" s="422"/>
      <c r="O35" s="422"/>
      <c r="P35" s="423"/>
      <c r="Q35" s="559"/>
      <c r="R35" s="560"/>
      <c r="S35" s="560"/>
      <c r="T35" s="560"/>
      <c r="U35" s="560"/>
      <c r="V35" s="560"/>
      <c r="W35" s="561"/>
      <c r="X35" s="421"/>
      <c r="Y35" s="422"/>
      <c r="Z35" s="422"/>
      <c r="AA35" s="423"/>
      <c r="AB35" s="421"/>
      <c r="AC35" s="422"/>
      <c r="AD35" s="422"/>
      <c r="AE35" s="423"/>
      <c r="AF35" s="574"/>
      <c r="AG35" s="575"/>
      <c r="AH35" s="575"/>
      <c r="AI35" s="576"/>
      <c r="AJ35" s="430"/>
      <c r="AK35" s="430"/>
      <c r="AL35" s="430"/>
      <c r="AM35" s="430"/>
      <c r="AN35" s="179"/>
      <c r="AO35" s="179"/>
      <c r="AP35" s="179"/>
      <c r="AQ35" s="179"/>
      <c r="AR35" s="179"/>
      <c r="AS35" s="179"/>
      <c r="AT35" s="179"/>
      <c r="AU35" s="179"/>
      <c r="AV35" s="179"/>
      <c r="AW35" s="179"/>
      <c r="AX35" s="300"/>
      <c r="AY35" s="300"/>
      <c r="AZ35" s="300"/>
      <c r="BA35" s="625"/>
    </row>
    <row r="36" spans="1:57" ht="13.5" customHeight="1">
      <c r="A36" s="33">
        <v>28</v>
      </c>
      <c r="C36" s="36"/>
      <c r="D36" s="584" t="str">
        <f>"　　　"&amp;(入力シート!U82) &amp;"  "&amp; (入力シート!Y82)</f>
        <v xml:space="preserve">　　　  </v>
      </c>
      <c r="E36" s="300"/>
      <c r="F36" s="300"/>
      <c r="G36" s="300"/>
      <c r="H36" s="300"/>
      <c r="I36" s="300"/>
      <c r="J36" s="300"/>
      <c r="K36" s="300"/>
      <c r="L36" s="301"/>
      <c r="M36" s="421" t="str">
        <f>IF(ISNA(VLOOKUP(A9,入力シート!$B$82:$AR$87,36,FALSE)),"",VLOOKUP(A9,入力シート!$B$82:$AR$87,36,FALSE))</f>
        <v/>
      </c>
      <c r="N36" s="422"/>
      <c r="O36" s="422"/>
      <c r="P36" s="423"/>
      <c r="Q36" s="555" t="str">
        <f>IF($M36="","","備考欄・別添報告書参照")</f>
        <v/>
      </c>
      <c r="R36" s="179"/>
      <c r="S36" s="179"/>
      <c r="T36" s="179"/>
      <c r="U36" s="179"/>
      <c r="V36" s="179"/>
      <c r="W36" s="275"/>
      <c r="X36" s="421" t="str">
        <f>IFERROR(_xlfn.IFS($BC$48="1",(M36-入力シート!AS82)/2*$BC$13*2,$BC$48="2",(M36-入力シート!AS82)/2*$BC$13,$BC$48="3",(M36-入力シート!AS82)*$BC$13,$BC$48="4",(M36-入力シート!AS82)*$BC$13),"")</f>
        <v/>
      </c>
      <c r="Y36" s="422"/>
      <c r="Z36" s="422"/>
      <c r="AA36" s="423"/>
      <c r="AB36" s="421" t="str">
        <f>IFERROR(M36-X36,"")</f>
        <v/>
      </c>
      <c r="AC36" s="422"/>
      <c r="AD36" s="422"/>
      <c r="AE36" s="423"/>
      <c r="AF36" s="574"/>
      <c r="AG36" s="575"/>
      <c r="AH36" s="575"/>
      <c r="AI36" s="576"/>
      <c r="AJ36" s="646" t="s">
        <v>215</v>
      </c>
      <c r="AK36" s="99">
        <f>VLOOKUP(A9,入力シート!$B$82:$BD$87,48,0)</f>
        <v>0</v>
      </c>
      <c r="AL36" s="99"/>
      <c r="AM36" s="99"/>
      <c r="AN36" s="99"/>
      <c r="AO36" s="99"/>
      <c r="AP36" s="99"/>
      <c r="AQ36" s="99"/>
      <c r="AR36" s="647" t="s">
        <v>216</v>
      </c>
      <c r="AS36" s="649">
        <f>VLOOKUP(A9,入力シート!$B$82:$AJ$87,28,0)</f>
        <v>0</v>
      </c>
      <c r="AT36" s="649"/>
      <c r="AU36" s="649"/>
      <c r="AV36" s="649"/>
      <c r="AW36" s="594" t="s">
        <v>217</v>
      </c>
      <c r="AX36" s="595">
        <f>VLOOKUP(A9,入力シート!$B$82:$AJ$87,32,0)</f>
        <v>0</v>
      </c>
      <c r="AY36" s="595"/>
      <c r="AZ36" s="595"/>
      <c r="BA36" s="648"/>
      <c r="BB36" s="39"/>
    </row>
    <row r="37" spans="1:57" ht="13.5" customHeight="1">
      <c r="A37" s="33">
        <v>29</v>
      </c>
      <c r="C37" s="36"/>
      <c r="D37" s="584" t="str">
        <f>"　　　"&amp;(入力シート!U83) &amp;"  "&amp; (入力シート!Y83)</f>
        <v xml:space="preserve">　　　  </v>
      </c>
      <c r="E37" s="300"/>
      <c r="F37" s="300"/>
      <c r="G37" s="300"/>
      <c r="H37" s="300"/>
      <c r="I37" s="300"/>
      <c r="J37" s="300"/>
      <c r="K37" s="300"/>
      <c r="L37" s="301"/>
      <c r="M37" s="421" t="str">
        <f>IF(ISNA(VLOOKUP(A10,入力シート!$B$82:$AR$87,36,FALSE)),"",VLOOKUP(A10,入力シート!$B$82:$AR$87,36,FALSE))</f>
        <v/>
      </c>
      <c r="N37" s="422"/>
      <c r="O37" s="422"/>
      <c r="P37" s="423"/>
      <c r="Q37" s="555" t="str">
        <f t="shared" ref="Q37" si="16">IF($M37="","","備考欄・別添報告書参照")</f>
        <v/>
      </c>
      <c r="R37" s="179"/>
      <c r="S37" s="179"/>
      <c r="T37" s="179"/>
      <c r="U37" s="179"/>
      <c r="V37" s="179"/>
      <c r="W37" s="275"/>
      <c r="X37" s="421" t="str">
        <f>IFERROR(_xlfn.IFS($BC$48="1",(M37-入力シート!AS83)/2*$BC$13*2,$BC$48="2",(M37-入力シート!AS83)/2*$BC$13,$BC$48="3",(M37-入力シート!AS83)*$BC$13,$BC$48="4",(M37-入力シート!AS83)*$BC$13),"")</f>
        <v/>
      </c>
      <c r="Y37" s="422"/>
      <c r="Z37" s="422"/>
      <c r="AA37" s="423"/>
      <c r="AB37" s="421" t="str">
        <f t="shared" ref="AB37:AB41" si="17">IFERROR(M37-X37,"")</f>
        <v/>
      </c>
      <c r="AC37" s="422"/>
      <c r="AD37" s="422"/>
      <c r="AE37" s="423"/>
      <c r="AF37" s="574"/>
      <c r="AG37" s="575"/>
      <c r="AH37" s="575"/>
      <c r="AI37" s="576"/>
      <c r="AJ37" s="646"/>
      <c r="AK37" s="99">
        <f>VLOOKUP(A10,入力シート!$B$82:$BD$87,48,0)</f>
        <v>0</v>
      </c>
      <c r="AL37" s="99"/>
      <c r="AM37" s="99"/>
      <c r="AN37" s="99"/>
      <c r="AO37" s="99"/>
      <c r="AP37" s="99"/>
      <c r="AQ37" s="99"/>
      <c r="AR37" s="647"/>
      <c r="AS37" s="649">
        <f>VLOOKUP(A10,入力シート!$B$82:$AJ$87,28,0)</f>
        <v>0</v>
      </c>
      <c r="AT37" s="649"/>
      <c r="AU37" s="649"/>
      <c r="AV37" s="649"/>
      <c r="AW37" s="594"/>
      <c r="AX37" s="595">
        <f>VLOOKUP(A10,入力シート!$B$82:$AJ$87,32,0)</f>
        <v>0</v>
      </c>
      <c r="AY37" s="595"/>
      <c r="AZ37" s="595"/>
      <c r="BA37" s="648"/>
      <c r="BB37" s="39"/>
    </row>
    <row r="38" spans="1:57" ht="13.5" customHeight="1">
      <c r="A38" s="33">
        <v>30</v>
      </c>
      <c r="C38" s="36"/>
      <c r="D38" s="584" t="str">
        <f>"　　　"&amp;(入力シート!U84) &amp;"  "&amp; (入力シート!Y84)</f>
        <v xml:space="preserve">　　　  </v>
      </c>
      <c r="E38" s="300"/>
      <c r="F38" s="300"/>
      <c r="G38" s="300"/>
      <c r="H38" s="300"/>
      <c r="I38" s="300"/>
      <c r="J38" s="300"/>
      <c r="K38" s="300"/>
      <c r="L38" s="301"/>
      <c r="M38" s="421" t="str">
        <f>IF(ISNA(VLOOKUP(A11,入力シート!$B$82:$AR$87,36,FALSE)),"",VLOOKUP(A11,入力シート!$B$82:$AR$87,36,FALSE))</f>
        <v/>
      </c>
      <c r="N38" s="422"/>
      <c r="O38" s="422"/>
      <c r="P38" s="423"/>
      <c r="Q38" s="555" t="str">
        <f>IF($M38="","","備考欄・別添報告書参照")</f>
        <v/>
      </c>
      <c r="R38" s="179"/>
      <c r="S38" s="179"/>
      <c r="T38" s="179"/>
      <c r="U38" s="179"/>
      <c r="V38" s="179"/>
      <c r="W38" s="275"/>
      <c r="X38" s="421" t="str">
        <f>IFERROR(_xlfn.IFS($BC$48="1",(M38-入力シート!AS84)/2*$BC$13*2,$BC$48="2",(M38-入力シート!AS84)/2*$BC$13,$BC$48="3",(M38-入力シート!AS84)*$BC$13,$BC$48="4",(M38-入力シート!AS84)*$BC$13),"")</f>
        <v/>
      </c>
      <c r="Y38" s="422"/>
      <c r="Z38" s="422"/>
      <c r="AA38" s="423"/>
      <c r="AB38" s="421" t="str">
        <f t="shared" si="17"/>
        <v/>
      </c>
      <c r="AC38" s="422"/>
      <c r="AD38" s="422"/>
      <c r="AE38" s="423"/>
      <c r="AF38" s="574"/>
      <c r="AG38" s="575"/>
      <c r="AH38" s="575"/>
      <c r="AI38" s="576"/>
      <c r="AJ38" s="646"/>
      <c r="AK38" s="99">
        <f>VLOOKUP(A11,入力シート!$B$82:$BD$87,48,0)</f>
        <v>0</v>
      </c>
      <c r="AL38" s="99"/>
      <c r="AM38" s="99"/>
      <c r="AN38" s="99"/>
      <c r="AO38" s="99"/>
      <c r="AP38" s="99"/>
      <c r="AQ38" s="99"/>
      <c r="AR38" s="647"/>
      <c r="AS38" s="649">
        <f>VLOOKUP(A11,入力シート!$B$82:$AJ$87,28,0)</f>
        <v>0</v>
      </c>
      <c r="AT38" s="649"/>
      <c r="AU38" s="649"/>
      <c r="AV38" s="649"/>
      <c r="AW38" s="594"/>
      <c r="AX38" s="595">
        <f>VLOOKUP(A11,入力シート!$B$82:$AJ$87,32,0)</f>
        <v>0</v>
      </c>
      <c r="AY38" s="595"/>
      <c r="AZ38" s="595"/>
      <c r="BA38" s="648"/>
      <c r="BB38" s="39"/>
    </row>
    <row r="39" spans="1:57" ht="13.5" customHeight="1">
      <c r="A39" s="33">
        <v>31</v>
      </c>
      <c r="C39" s="36"/>
      <c r="D39" s="584" t="str">
        <f>"　　　"&amp;(入力シート!U85) &amp;"  "&amp; (入力シート!Y85)</f>
        <v xml:space="preserve">　　　  </v>
      </c>
      <c r="E39" s="300"/>
      <c r="F39" s="300"/>
      <c r="G39" s="300"/>
      <c r="H39" s="300"/>
      <c r="I39" s="300"/>
      <c r="J39" s="300"/>
      <c r="K39" s="300"/>
      <c r="L39" s="301"/>
      <c r="M39" s="421" t="str">
        <f>IF(ISNA(VLOOKUP(A12,入力シート!$B$82:$AR$87,36,FALSE)),"",VLOOKUP(A12,入力シート!$B$82:$AR$87,36,FALSE))</f>
        <v/>
      </c>
      <c r="N39" s="422"/>
      <c r="O39" s="422"/>
      <c r="P39" s="423"/>
      <c r="Q39" s="555" t="str">
        <f>IF($M39="","","備考欄・別添報告書参照")</f>
        <v/>
      </c>
      <c r="R39" s="179"/>
      <c r="S39" s="179"/>
      <c r="T39" s="179"/>
      <c r="U39" s="179"/>
      <c r="V39" s="179"/>
      <c r="W39" s="275"/>
      <c r="X39" s="421" t="str">
        <f>IFERROR(_xlfn.IFS($BC$48="1",(M39-入力シート!AS85)/2*$BC$13*2,$BC$48="2",(M39-入力シート!AS85)/2*$BC$13,$BC$48="3",(M39-入力シート!AS85)*$BC$13,$BC$48="4",(M39-入力シート!AS85)*$BC$13),"")</f>
        <v/>
      </c>
      <c r="Y39" s="422"/>
      <c r="Z39" s="422"/>
      <c r="AA39" s="423"/>
      <c r="AB39" s="421" t="str">
        <f t="shared" si="17"/>
        <v/>
      </c>
      <c r="AC39" s="422"/>
      <c r="AD39" s="422"/>
      <c r="AE39" s="423"/>
      <c r="AF39" s="574"/>
      <c r="AG39" s="575"/>
      <c r="AH39" s="575"/>
      <c r="AI39" s="576"/>
      <c r="AJ39" s="646"/>
      <c r="AK39" s="99">
        <f>VLOOKUP(A12,入力シート!$B$82:$BD$87,48,0)</f>
        <v>0</v>
      </c>
      <c r="AL39" s="99"/>
      <c r="AM39" s="99"/>
      <c r="AN39" s="99"/>
      <c r="AO39" s="99"/>
      <c r="AP39" s="99"/>
      <c r="AQ39" s="99"/>
      <c r="AR39" s="647"/>
      <c r="AS39" s="649">
        <f>VLOOKUP(A12,入力シート!$B$82:$AJ$87,28,0)</f>
        <v>0</v>
      </c>
      <c r="AT39" s="649"/>
      <c r="AU39" s="649"/>
      <c r="AV39" s="649"/>
      <c r="AW39" s="594"/>
      <c r="AX39" s="595">
        <f>VLOOKUP(A12,入力シート!$B$82:$AJ$87,32,0)</f>
        <v>0</v>
      </c>
      <c r="AY39" s="595"/>
      <c r="AZ39" s="595"/>
      <c r="BA39" s="648"/>
      <c r="BB39" s="39"/>
    </row>
    <row r="40" spans="1:57" ht="13.5" customHeight="1">
      <c r="A40" s="33">
        <v>32</v>
      </c>
      <c r="C40" s="36"/>
      <c r="D40" s="584" t="str">
        <f>"　　　"&amp;(入力シート!U86) &amp;"  "&amp; (入力シート!Y86)</f>
        <v xml:space="preserve">　　　  </v>
      </c>
      <c r="E40" s="300"/>
      <c r="F40" s="300"/>
      <c r="G40" s="300"/>
      <c r="H40" s="300"/>
      <c r="I40" s="300"/>
      <c r="J40" s="300"/>
      <c r="K40" s="300"/>
      <c r="L40" s="301"/>
      <c r="M40" s="421" t="str">
        <f>IF(ISNA(VLOOKUP(A13,入力シート!$B$82:$AR$87,36,FALSE)),"",VLOOKUP(A13,入力シート!$B$82:$AR$87,36,FALSE))</f>
        <v/>
      </c>
      <c r="N40" s="422"/>
      <c r="O40" s="422"/>
      <c r="P40" s="423"/>
      <c r="Q40" s="555" t="str">
        <f t="shared" ref="Q40" si="18">IF($M40="","","備考欄・別添報告書参照")</f>
        <v/>
      </c>
      <c r="R40" s="179"/>
      <c r="S40" s="179"/>
      <c r="T40" s="179"/>
      <c r="U40" s="179"/>
      <c r="V40" s="179"/>
      <c r="W40" s="275"/>
      <c r="X40" s="421" t="str">
        <f>IFERROR(_xlfn.IFS($BC$48="1",(M40-入力シート!AS86)/2*$BC$13*2,$BC$48="2",(M40-入力シート!AS86)/2*$BC$13,$BC$48="3",(M40-入力シート!AS86)*$BC$13,$BC$48="4",(M40-入力シート!AS86)*$BC$13),"")</f>
        <v/>
      </c>
      <c r="Y40" s="422"/>
      <c r="Z40" s="422"/>
      <c r="AA40" s="423"/>
      <c r="AB40" s="421" t="str">
        <f>IFERROR(M40-X40,"")</f>
        <v/>
      </c>
      <c r="AC40" s="422"/>
      <c r="AD40" s="422"/>
      <c r="AE40" s="423"/>
      <c r="AF40" s="574"/>
      <c r="AG40" s="575"/>
      <c r="AH40" s="575"/>
      <c r="AI40" s="576"/>
      <c r="AJ40" s="646"/>
      <c r="AK40" s="99">
        <f>VLOOKUP(A13,入力シート!$B$82:$BD$87,48,0)</f>
        <v>0</v>
      </c>
      <c r="AL40" s="99"/>
      <c r="AM40" s="99"/>
      <c r="AN40" s="99"/>
      <c r="AO40" s="99"/>
      <c r="AP40" s="99"/>
      <c r="AQ40" s="99"/>
      <c r="AR40" s="647"/>
      <c r="AS40" s="649">
        <f>VLOOKUP(A13,入力シート!$B$82:$AJ$87,28,0)</f>
        <v>0</v>
      </c>
      <c r="AT40" s="649"/>
      <c r="AU40" s="649"/>
      <c r="AV40" s="649"/>
      <c r="AW40" s="594"/>
      <c r="AX40" s="595">
        <f>VLOOKUP(A13,入力シート!$B$82:$AJ$87,32,0)</f>
        <v>0</v>
      </c>
      <c r="AY40" s="595"/>
      <c r="AZ40" s="595"/>
      <c r="BA40" s="648"/>
      <c r="BB40" s="39"/>
    </row>
    <row r="41" spans="1:57" ht="13.5" customHeight="1">
      <c r="A41" s="33">
        <v>33</v>
      </c>
      <c r="C41" s="36"/>
      <c r="D41" s="584" t="str">
        <f>"　　　"&amp;(入力シート!U87) &amp;"  "&amp; (入力シート!Y87)</f>
        <v xml:space="preserve">　　　  </v>
      </c>
      <c r="E41" s="300"/>
      <c r="F41" s="300"/>
      <c r="G41" s="300"/>
      <c r="H41" s="300"/>
      <c r="I41" s="300"/>
      <c r="J41" s="300"/>
      <c r="K41" s="300"/>
      <c r="L41" s="301"/>
      <c r="M41" s="421" t="str">
        <f>IF(ISNA(VLOOKUP(A14,入力シート!$B$82:$AR$87,36,FALSE)),"",VLOOKUP(A14,入力シート!$B$82:$AR$87,36,FALSE))</f>
        <v/>
      </c>
      <c r="N41" s="422"/>
      <c r="O41" s="422"/>
      <c r="P41" s="423"/>
      <c r="Q41" s="555" t="str">
        <f>IF($M41="","","備考欄・別添報告書参照")</f>
        <v/>
      </c>
      <c r="R41" s="179"/>
      <c r="S41" s="179"/>
      <c r="T41" s="179"/>
      <c r="U41" s="179"/>
      <c r="V41" s="179"/>
      <c r="W41" s="275"/>
      <c r="X41" s="421" t="str">
        <f>IFERROR(_xlfn.IFS($BC$48="1",(M41-入力シート!AS87)/2*$BC$13*2,$BC$48="2",(M41-入力シート!AS87)/2*$BC$13,$BC$48="3",(M41-入力シート!AS87)*$BC$13,$BC$48="4",(M41-入力シート!AS87)*$BC$13),"")</f>
        <v/>
      </c>
      <c r="Y41" s="422"/>
      <c r="Z41" s="422"/>
      <c r="AA41" s="423"/>
      <c r="AB41" s="421" t="str">
        <f t="shared" si="17"/>
        <v/>
      </c>
      <c r="AC41" s="422"/>
      <c r="AD41" s="422"/>
      <c r="AE41" s="423"/>
      <c r="AF41" s="574"/>
      <c r="AG41" s="575"/>
      <c r="AH41" s="575"/>
      <c r="AI41" s="576"/>
      <c r="AJ41" s="646"/>
      <c r="AK41" s="99">
        <f>VLOOKUP(A14,入力シート!$B$82:$BD$87,48,0)</f>
        <v>0</v>
      </c>
      <c r="AL41" s="99"/>
      <c r="AM41" s="99"/>
      <c r="AN41" s="99"/>
      <c r="AO41" s="99"/>
      <c r="AP41" s="99"/>
      <c r="AQ41" s="99"/>
      <c r="AR41" s="647"/>
      <c r="AS41" s="649">
        <f>VLOOKUP(A14,入力シート!$B$82:$AJ$87,28,0)</f>
        <v>0</v>
      </c>
      <c r="AT41" s="649"/>
      <c r="AU41" s="649"/>
      <c r="AV41" s="649"/>
      <c r="AW41" s="594"/>
      <c r="AX41" s="595">
        <f>VLOOKUP(A14,入力シート!$B$82:$AJ$87,32,0)</f>
        <v>0</v>
      </c>
      <c r="AY41" s="595"/>
      <c r="AZ41" s="595"/>
      <c r="BA41" s="648"/>
      <c r="BB41" s="39"/>
    </row>
    <row r="42" spans="1:57" ht="13.5" customHeight="1">
      <c r="A42" s="33">
        <v>34</v>
      </c>
      <c r="C42" s="36"/>
      <c r="D42" s="580" t="s">
        <v>111</v>
      </c>
      <c r="E42" s="580"/>
      <c r="F42" s="580"/>
      <c r="G42" s="580"/>
      <c r="H42" s="580"/>
      <c r="I42" s="580"/>
      <c r="J42" s="580"/>
      <c r="K42" s="580"/>
      <c r="L42" s="581"/>
      <c r="M42" s="421"/>
      <c r="N42" s="422"/>
      <c r="O42" s="422"/>
      <c r="P42" s="423"/>
      <c r="Q42" s="559"/>
      <c r="R42" s="560"/>
      <c r="S42" s="560"/>
      <c r="T42" s="560"/>
      <c r="U42" s="560"/>
      <c r="V42" s="560"/>
      <c r="W42" s="561"/>
      <c r="X42" s="421"/>
      <c r="Y42" s="422"/>
      <c r="Z42" s="422"/>
      <c r="AA42" s="423"/>
      <c r="AB42" s="421"/>
      <c r="AC42" s="422"/>
      <c r="AD42" s="422"/>
      <c r="AE42" s="423"/>
      <c r="AF42" s="574"/>
      <c r="AG42" s="575"/>
      <c r="AH42" s="575"/>
      <c r="AI42" s="576"/>
      <c r="AJ42" s="21"/>
      <c r="AK42" s="21"/>
      <c r="AL42" s="21"/>
      <c r="AM42" s="21"/>
      <c r="AN42" s="3"/>
      <c r="AO42" s="3"/>
      <c r="AP42" s="3"/>
      <c r="AQ42" s="3"/>
      <c r="AR42" s="3"/>
      <c r="AS42" s="3"/>
      <c r="AT42" s="3"/>
      <c r="AU42" s="3"/>
      <c r="AV42" s="3"/>
      <c r="AW42" s="3"/>
      <c r="AX42" s="3"/>
      <c r="AY42" s="3"/>
      <c r="AZ42" s="3"/>
      <c r="BA42" s="40"/>
    </row>
    <row r="43" spans="1:57" ht="13.5" customHeight="1">
      <c r="A43" s="33">
        <v>35</v>
      </c>
      <c r="C43" s="36"/>
      <c r="D43" s="580" t="str">
        <f>"　　　"&amp;(入力シート!U92) &amp;"  "&amp; (入力シート!Y92)</f>
        <v xml:space="preserve">　　　  </v>
      </c>
      <c r="E43" s="580"/>
      <c r="F43" s="580"/>
      <c r="G43" s="580"/>
      <c r="H43" s="580"/>
      <c r="I43" s="580"/>
      <c r="J43" s="580"/>
      <c r="K43" s="580"/>
      <c r="L43" s="581"/>
      <c r="M43" s="421" t="str">
        <f>IF(ISNA(VLOOKUP(A9,入力シート!$B$92:$AR$95,36,FALSE)),"",VLOOKUP(A9,入力シート!$B$92:$AR$95,36,FALSE))</f>
        <v/>
      </c>
      <c r="N43" s="422"/>
      <c r="O43" s="422"/>
      <c r="P43" s="423"/>
      <c r="Q43" s="555" t="str">
        <f>IF(M43="","","備考欄・別添報告書参照")</f>
        <v/>
      </c>
      <c r="R43" s="179"/>
      <c r="S43" s="179"/>
      <c r="T43" s="179"/>
      <c r="U43" s="179"/>
      <c r="V43" s="179"/>
      <c r="W43" s="275"/>
      <c r="X43" s="421" t="str">
        <f>IFERROR(_xlfn.IFS($BC$48="1",(M43-入力シート!AS92)/2*$BC$13*2,$BC$48="2",(M43-入力シート!AS92)/2*$BC$13,$BC$48="3",(M43-入力シート!AS92)*$BC$13,$BC$48="4",(M43-入力シート!AS92)*$BC$13),"")</f>
        <v/>
      </c>
      <c r="Y43" s="422"/>
      <c r="Z43" s="422"/>
      <c r="AA43" s="423"/>
      <c r="AB43" s="421" t="str">
        <f>IFERROR(M43-X43,"")</f>
        <v/>
      </c>
      <c r="AC43" s="422"/>
      <c r="AD43" s="422"/>
      <c r="AE43" s="423"/>
      <c r="AF43" s="574"/>
      <c r="AG43" s="575"/>
      <c r="AH43" s="575"/>
      <c r="AI43" s="576"/>
      <c r="AJ43" s="582" t="s">
        <v>113</v>
      </c>
      <c r="AK43" s="595">
        <f>VLOOKUP(A9,入力シート!$B$92:$AJ$95,28,0)</f>
        <v>0</v>
      </c>
      <c r="AL43" s="595"/>
      <c r="AM43" s="595"/>
      <c r="AN43" s="595"/>
      <c r="AO43" s="594" t="s">
        <v>114</v>
      </c>
      <c r="AP43" s="595">
        <f>VLOOKUP(A9,入力シート!$B$92:$AJ$95,32,0)</f>
        <v>0</v>
      </c>
      <c r="AQ43" s="595"/>
      <c r="AR43" s="595"/>
      <c r="AS43" s="595"/>
      <c r="AT43" s="3"/>
      <c r="AU43" s="3"/>
      <c r="AV43" s="3"/>
      <c r="AW43" s="3"/>
      <c r="AX43" s="3"/>
      <c r="AY43" s="3"/>
      <c r="AZ43" s="3"/>
      <c r="BA43" s="40"/>
    </row>
    <row r="44" spans="1:57" ht="13.5" customHeight="1">
      <c r="C44" s="36"/>
      <c r="D44" s="580" t="str">
        <f>"　　　"&amp;(入力シート!U93) &amp;"  "&amp; (入力シート!Y93)</f>
        <v xml:space="preserve">　　　  </v>
      </c>
      <c r="E44" s="580"/>
      <c r="F44" s="580"/>
      <c r="G44" s="580"/>
      <c r="H44" s="580"/>
      <c r="I44" s="580"/>
      <c r="J44" s="580"/>
      <c r="K44" s="580"/>
      <c r="L44" s="581"/>
      <c r="M44" s="421" t="str">
        <f>IF(ISNA(VLOOKUP(A10,入力シート!$B$92:$AR$95,36,FALSE)),"",VLOOKUP(A10,入力シート!$B$92:$AR$95,36,FALSE))</f>
        <v/>
      </c>
      <c r="N44" s="422"/>
      <c r="O44" s="422"/>
      <c r="P44" s="423"/>
      <c r="Q44" s="555" t="str">
        <f t="shared" ref="Q44:Q46" si="19">IF(M44="","","備考欄・別添報告書参照")</f>
        <v/>
      </c>
      <c r="R44" s="179"/>
      <c r="S44" s="179"/>
      <c r="T44" s="179"/>
      <c r="U44" s="179"/>
      <c r="V44" s="179"/>
      <c r="W44" s="275"/>
      <c r="X44" s="421" t="str">
        <f>IFERROR(_xlfn.IFS($BC$48="1",(M44-入力シート!AS93)/2*$BC$13*2,$BC$48="2",(M44-入力シート!AS93)/2*$BC$13,$BC$48="3",(M44-入力シート!AS93)*$BC$13,$BC$48="4",(M44-入力シート!AS93)*$BC$13),"")</f>
        <v/>
      </c>
      <c r="Y44" s="422"/>
      <c r="Z44" s="422"/>
      <c r="AA44" s="423"/>
      <c r="AB44" s="421" t="str">
        <f t="shared" ref="AB44:AB46" si="20">IFERROR(M44-X44,"")</f>
        <v/>
      </c>
      <c r="AC44" s="422"/>
      <c r="AD44" s="422"/>
      <c r="AE44" s="423"/>
      <c r="AF44" s="574"/>
      <c r="AG44" s="575"/>
      <c r="AH44" s="575"/>
      <c r="AI44" s="576"/>
      <c r="AJ44" s="582"/>
      <c r="AK44" s="595">
        <f>VLOOKUP(A10,入力シート!$B$92:$AJ$95,28,0)</f>
        <v>0</v>
      </c>
      <c r="AL44" s="595"/>
      <c r="AM44" s="595"/>
      <c r="AN44" s="595"/>
      <c r="AO44" s="594"/>
      <c r="AP44" s="595">
        <f>VLOOKUP(A10,入力シート!$B$92:$AJ$95,32,0)</f>
        <v>0</v>
      </c>
      <c r="AQ44" s="595"/>
      <c r="AR44" s="595"/>
      <c r="AS44" s="595"/>
      <c r="AT44" s="3"/>
      <c r="AU44" s="3"/>
      <c r="AV44" s="3"/>
      <c r="AW44" s="3"/>
      <c r="AX44" s="3"/>
      <c r="AY44" s="3"/>
      <c r="AZ44" s="3"/>
      <c r="BA44" s="40"/>
    </row>
    <row r="45" spans="1:57" ht="13.5" customHeight="1">
      <c r="C45" s="36"/>
      <c r="D45" s="580" t="str">
        <f>"　　　"&amp;(入力シート!U94) &amp;"  "&amp; (入力シート!Y94)</f>
        <v xml:space="preserve">　　　  </v>
      </c>
      <c r="E45" s="580"/>
      <c r="F45" s="580"/>
      <c r="G45" s="580"/>
      <c r="H45" s="580"/>
      <c r="I45" s="580"/>
      <c r="J45" s="580"/>
      <c r="K45" s="580"/>
      <c r="L45" s="581"/>
      <c r="M45" s="421" t="str">
        <f>IF(ISNA(VLOOKUP(A11,入力シート!$B$92:$AR$95,36,FALSE)),"",VLOOKUP(A11,入力シート!$B$92:$AR$95,36,FALSE))</f>
        <v/>
      </c>
      <c r="N45" s="422"/>
      <c r="O45" s="422"/>
      <c r="P45" s="423"/>
      <c r="Q45" s="555" t="str">
        <f t="shared" si="19"/>
        <v/>
      </c>
      <c r="R45" s="179"/>
      <c r="S45" s="179"/>
      <c r="T45" s="179"/>
      <c r="U45" s="179"/>
      <c r="V45" s="179"/>
      <c r="W45" s="275"/>
      <c r="X45" s="421" t="str">
        <f>IFERROR(_xlfn.IFS($BC$48="1",(M45-入力シート!AS94)/2*$BC$13*2,$BC$48="2",(M45-入力シート!AS94)/2*$BC$13,$BC$48="3",(M45-入力シート!AS94)*$BC$13,$BC$48="4",(M45-入力シート!AS94)*$BC$13),"")</f>
        <v/>
      </c>
      <c r="Y45" s="422"/>
      <c r="Z45" s="422"/>
      <c r="AA45" s="423"/>
      <c r="AB45" s="421" t="str">
        <f t="shared" si="20"/>
        <v/>
      </c>
      <c r="AC45" s="422"/>
      <c r="AD45" s="422"/>
      <c r="AE45" s="423"/>
      <c r="AF45" s="574"/>
      <c r="AG45" s="575"/>
      <c r="AH45" s="575"/>
      <c r="AI45" s="576"/>
      <c r="AJ45" s="582"/>
      <c r="AK45" s="595">
        <f>VLOOKUP(A11,入力シート!$B$92:$AJ$95,28,0)</f>
        <v>0</v>
      </c>
      <c r="AL45" s="595"/>
      <c r="AM45" s="595"/>
      <c r="AN45" s="595"/>
      <c r="AO45" s="594"/>
      <c r="AP45" s="595">
        <f>VLOOKUP(A11,入力シート!$B$92:$AJ$95,32,0)</f>
        <v>0</v>
      </c>
      <c r="AQ45" s="595"/>
      <c r="AR45" s="595"/>
      <c r="AS45" s="595"/>
      <c r="AT45" s="3"/>
      <c r="AU45" s="3"/>
      <c r="AV45" s="3"/>
      <c r="AW45" s="3"/>
      <c r="AX45" s="3"/>
      <c r="AY45" s="3"/>
      <c r="AZ45" s="3"/>
      <c r="BA45" s="40"/>
    </row>
    <row r="46" spans="1:57" ht="13.5" customHeight="1">
      <c r="C46" s="36"/>
      <c r="D46" s="580" t="str">
        <f>"　　　"&amp;(入力シート!U95) &amp;"  "&amp; (入力シート!Y95)</f>
        <v xml:space="preserve">　　　  </v>
      </c>
      <c r="E46" s="580"/>
      <c r="F46" s="580"/>
      <c r="G46" s="580"/>
      <c r="H46" s="580"/>
      <c r="I46" s="580"/>
      <c r="J46" s="580"/>
      <c r="K46" s="580"/>
      <c r="L46" s="581"/>
      <c r="M46" s="421" t="str">
        <f>IF(ISNA(VLOOKUP(A12,入力シート!$B$92:$AR$95,36,FALSE)),"",VLOOKUP(A12,入力シート!$B$92:$AR$95,36,FALSE))</f>
        <v/>
      </c>
      <c r="N46" s="422"/>
      <c r="O46" s="422"/>
      <c r="P46" s="423"/>
      <c r="Q46" s="555" t="str">
        <f t="shared" si="19"/>
        <v/>
      </c>
      <c r="R46" s="179"/>
      <c r="S46" s="179"/>
      <c r="T46" s="179"/>
      <c r="U46" s="179"/>
      <c r="V46" s="179"/>
      <c r="W46" s="275"/>
      <c r="X46" s="421" t="str">
        <f>IFERROR(_xlfn.IFS($BC$48="1",(M46-入力シート!AS95)/2*$BC$13*2,$BC$48="2",(M46-入力シート!AS95)/2*$BC$13,$BC$48="3",(M46-入力シート!AS95)*$BC$13,$BC$48="4",(M46-入力シート!AS95)*$BC$13),"")</f>
        <v/>
      </c>
      <c r="Y46" s="422"/>
      <c r="Z46" s="422"/>
      <c r="AA46" s="423"/>
      <c r="AB46" s="421" t="str">
        <f t="shared" si="20"/>
        <v/>
      </c>
      <c r="AC46" s="422"/>
      <c r="AD46" s="422"/>
      <c r="AE46" s="423"/>
      <c r="AF46" s="574"/>
      <c r="AG46" s="575"/>
      <c r="AH46" s="575"/>
      <c r="AI46" s="576"/>
      <c r="AJ46" s="582"/>
      <c r="AK46" s="595">
        <f>VLOOKUP(A12,入力シート!$B$92:$AJ$95,28,0)</f>
        <v>0</v>
      </c>
      <c r="AL46" s="595"/>
      <c r="AM46" s="595"/>
      <c r="AN46" s="595"/>
      <c r="AO46" s="594"/>
      <c r="AP46" s="595">
        <f>VLOOKUP(A12,入力シート!$B$92:$AJ$95,32,0)</f>
        <v>0</v>
      </c>
      <c r="AQ46" s="595"/>
      <c r="AR46" s="595"/>
      <c r="AS46" s="595"/>
      <c r="AT46" s="3"/>
      <c r="AU46" s="3"/>
      <c r="AV46" s="3"/>
      <c r="AW46" s="3"/>
      <c r="AX46" s="3"/>
      <c r="AY46" s="3"/>
      <c r="AZ46" s="3"/>
      <c r="BA46" s="40"/>
    </row>
    <row r="47" spans="1:57" ht="13.5" customHeight="1">
      <c r="C47" s="41"/>
      <c r="D47" s="585"/>
      <c r="E47" s="585"/>
      <c r="F47" s="585"/>
      <c r="G47" s="585"/>
      <c r="H47" s="585"/>
      <c r="I47" s="585"/>
      <c r="J47" s="585"/>
      <c r="K47" s="585"/>
      <c r="L47" s="586"/>
      <c r="M47" s="562"/>
      <c r="N47" s="563"/>
      <c r="O47" s="563"/>
      <c r="P47" s="564"/>
      <c r="Q47" s="556"/>
      <c r="R47" s="557"/>
      <c r="S47" s="557"/>
      <c r="T47" s="557"/>
      <c r="U47" s="557"/>
      <c r="V47" s="557"/>
      <c r="W47" s="558"/>
      <c r="X47" s="565"/>
      <c r="Y47" s="566"/>
      <c r="Z47" s="566"/>
      <c r="AA47" s="567"/>
      <c r="AB47" s="565"/>
      <c r="AC47" s="566"/>
      <c r="AD47" s="566"/>
      <c r="AE47" s="567"/>
      <c r="AF47" s="577"/>
      <c r="AG47" s="578"/>
      <c r="AH47" s="578"/>
      <c r="AI47" s="579"/>
      <c r="AJ47" s="42"/>
      <c r="AK47" s="42"/>
      <c r="AL47" s="42"/>
      <c r="AM47" s="42"/>
      <c r="AN47" s="43"/>
      <c r="AO47" s="43"/>
      <c r="AP47" s="43"/>
      <c r="AQ47" s="43"/>
      <c r="AR47" s="43"/>
      <c r="AS47" s="43"/>
      <c r="AT47" s="43"/>
      <c r="AU47" s="43"/>
      <c r="AV47" s="43"/>
      <c r="AW47" s="43"/>
      <c r="AX47" s="43"/>
      <c r="AY47" s="43"/>
      <c r="AZ47" s="43"/>
      <c r="BA47" s="44"/>
    </row>
    <row r="48" spans="1:57" ht="15.75" customHeight="1">
      <c r="C48" s="552" t="s">
        <v>218</v>
      </c>
      <c r="D48" s="553"/>
      <c r="E48" s="553"/>
      <c r="F48" s="553"/>
      <c r="G48" s="553"/>
      <c r="H48" s="553"/>
      <c r="I48" s="553"/>
      <c r="J48" s="553"/>
      <c r="K48" s="553"/>
      <c r="L48" s="554"/>
      <c r="M48" s="588">
        <f>SUM(M8:P47)</f>
        <v>0</v>
      </c>
      <c r="N48" s="589"/>
      <c r="O48" s="589"/>
      <c r="P48" s="590"/>
      <c r="Q48" s="596"/>
      <c r="R48" s="597"/>
      <c r="S48" s="597"/>
      <c r="T48" s="597"/>
      <c r="U48" s="597"/>
      <c r="V48" s="597"/>
      <c r="W48" s="598"/>
      <c r="X48" s="591">
        <f>IF(SUM(入力シート!N18,入力シート!O36,入力シート!S78)&gt;入力シート!$T$12,入力シート!$T$12,SUM(入力シート!N18,入力シート!O36,入力シート!S78))</f>
        <v>0</v>
      </c>
      <c r="Y48" s="592"/>
      <c r="Z48" s="592"/>
      <c r="AA48" s="593"/>
      <c r="AB48" s="599">
        <f>_xlfn.IFS(BC48="1",M48-2000000,BC48="2",M48-X48,BC48="3",M48-2000000,BC48="4",M48-X48)</f>
        <v>0</v>
      </c>
      <c r="AC48" s="600"/>
      <c r="AD48" s="600"/>
      <c r="AE48" s="601"/>
      <c r="AF48" s="602"/>
      <c r="AG48" s="603"/>
      <c r="AH48" s="603"/>
      <c r="AI48" s="604"/>
      <c r="AJ48" s="568"/>
      <c r="AK48" s="569"/>
      <c r="AL48" s="569"/>
      <c r="AM48" s="569"/>
      <c r="AN48" s="569"/>
      <c r="AO48" s="569"/>
      <c r="AP48" s="569"/>
      <c r="AQ48" s="569"/>
      <c r="AR48" s="569"/>
      <c r="AS48" s="569"/>
      <c r="AT48" s="569"/>
      <c r="AU48" s="569"/>
      <c r="AV48" s="569"/>
      <c r="AW48" s="569"/>
      <c r="AX48" s="569"/>
      <c r="AY48" s="569"/>
      <c r="AZ48" s="569"/>
      <c r="BA48" s="570"/>
      <c r="BC48" s="33" t="str">
        <f>_xlfn.IFS(AND(入力シート!BC15="50％",SUM(入力シート!N18,入力シート!O36,入力シート!S78)&gt;=2000000),"1",AND(入力シート!BC15="50％",SUM(入力シート!N18,入力シート!O36,入力シート!S78)&lt;2000000),"2",AND(入力シート!BC15="100％",SUM(入力シート!N18,入力シート!O36,入力シート!S78)&gt;=2000000),"3",AND(入力シート!BC15="100％",SUM(入力シート!N18,入力シート!O36,入力シート!S78)&lt;2000000),"4")</f>
        <v>2</v>
      </c>
      <c r="BE48" s="33" t="s">
        <v>219</v>
      </c>
    </row>
    <row r="49" spans="2:54" ht="17.25" customHeight="1" thickBot="1">
      <c r="C49" s="45"/>
      <c r="D49" s="45"/>
      <c r="E49" s="45"/>
      <c r="F49" s="45"/>
      <c r="G49" s="45"/>
      <c r="H49" s="45"/>
      <c r="I49" s="45"/>
      <c r="J49" s="45"/>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row>
    <row r="50" spans="2:54" ht="15" customHeight="1" thickBot="1">
      <c r="B50" s="33" t="s">
        <v>220</v>
      </c>
      <c r="T50" s="47"/>
      <c r="U50" s="47"/>
      <c r="V50" s="47"/>
      <c r="W50" s="47"/>
      <c r="X50" s="605" t="s">
        <v>221</v>
      </c>
      <c r="Y50" s="539"/>
      <c r="Z50" s="539"/>
      <c r="AA50" s="539"/>
      <c r="AB50" s="538" t="str">
        <f>IF(入力シート!T13=0,"0",入力シート!T13)</f>
        <v>0</v>
      </c>
      <c r="AC50" s="539"/>
      <c r="AD50" s="48" t="s">
        <v>222</v>
      </c>
      <c r="AE50" s="49"/>
      <c r="AF50" s="537" t="s">
        <v>223</v>
      </c>
      <c r="AG50" s="537"/>
      <c r="AH50" s="537"/>
      <c r="AI50" s="537"/>
      <c r="AJ50" s="587" t="str">
        <f>IF(入力シート!T14=0,"0",入力シート!T14)</f>
        <v>0</v>
      </c>
      <c r="AK50" s="537"/>
      <c r="AL50" s="50" t="s">
        <v>222</v>
      </c>
      <c r="AM50" s="50"/>
      <c r="AN50" s="587" t="s">
        <v>224</v>
      </c>
      <c r="AO50" s="537"/>
      <c r="AP50" s="537"/>
      <c r="AQ50" s="537"/>
      <c r="AR50" s="537"/>
      <c r="AS50" s="537"/>
      <c r="AT50" s="537"/>
      <c r="AU50" s="537"/>
      <c r="AV50" s="537"/>
      <c r="AW50" s="537"/>
      <c r="AX50" s="537"/>
      <c r="AY50" s="538" t="str">
        <f>IF(入力シート!AI14=0,"0",入力シート!AI14)</f>
        <v>0</v>
      </c>
      <c r="AZ50" s="539"/>
      <c r="BA50" s="51" t="s">
        <v>222</v>
      </c>
    </row>
    <row r="51" spans="2:54" ht="15" customHeight="1" thickBot="1">
      <c r="T51" s="47"/>
      <c r="U51" s="47"/>
      <c r="V51" s="47"/>
      <c r="W51" s="47"/>
      <c r="X51" s="35"/>
      <c r="Y51" s="35"/>
      <c r="Z51" s="35"/>
      <c r="AA51" s="35"/>
      <c r="AB51" s="35"/>
      <c r="AC51" s="35"/>
      <c r="AE51" s="47"/>
      <c r="AF51" s="536" t="s">
        <v>225</v>
      </c>
      <c r="AG51" s="537"/>
      <c r="AH51" s="537"/>
      <c r="AI51" s="537"/>
      <c r="AJ51" s="537"/>
      <c r="AK51" s="537"/>
      <c r="AL51" s="537"/>
      <c r="AM51" s="537"/>
      <c r="AN51" s="537"/>
      <c r="AO51" s="537"/>
      <c r="AP51" s="537"/>
      <c r="AQ51" s="537"/>
      <c r="AR51" s="537"/>
      <c r="AS51" s="537"/>
      <c r="AT51" s="537"/>
      <c r="AU51" s="537"/>
      <c r="AV51" s="537"/>
      <c r="AW51" s="537"/>
      <c r="AX51" s="537"/>
      <c r="AY51" s="538" t="str">
        <f>IF(入力シート!T15=0,"0",入力シート!T15)</f>
        <v>0</v>
      </c>
      <c r="AZ51" s="539"/>
      <c r="BA51" s="51" t="s">
        <v>222</v>
      </c>
    </row>
    <row r="52" spans="2:54" ht="4.5" customHeight="1"/>
    <row r="53" spans="2:54" ht="13.5" customHeight="1">
      <c r="C53" s="540" t="s">
        <v>226</v>
      </c>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0"/>
      <c r="AB53" s="540"/>
      <c r="AC53" s="540"/>
      <c r="AD53" s="540"/>
      <c r="AE53" s="540"/>
      <c r="AF53" s="540"/>
      <c r="AG53" s="540"/>
      <c r="AH53" s="540"/>
      <c r="AI53" s="540"/>
      <c r="AJ53" s="540"/>
      <c r="AK53" s="540"/>
      <c r="AL53" s="540"/>
      <c r="AM53" s="540"/>
      <c r="AN53" s="540"/>
      <c r="AO53" s="540"/>
      <c r="AP53" s="540"/>
      <c r="AQ53" s="540"/>
      <c r="AR53" s="540"/>
      <c r="AS53" s="540"/>
      <c r="AT53" s="540"/>
      <c r="AU53" s="540"/>
      <c r="AV53" s="540"/>
      <c r="AW53" s="540"/>
      <c r="AX53" s="540"/>
      <c r="AY53" s="540"/>
      <c r="AZ53" s="540"/>
      <c r="BA53" s="540"/>
      <c r="BB53" s="540"/>
    </row>
    <row r="54" spans="2:54" ht="4.5" customHeight="1"/>
    <row r="55" spans="2:54" ht="5.25" customHeight="1">
      <c r="C55" s="45"/>
      <c r="D55" s="45"/>
      <c r="E55" s="45"/>
      <c r="F55" s="45"/>
      <c r="G55" s="45"/>
      <c r="H55" s="45"/>
      <c r="I55" s="45"/>
      <c r="J55" s="45"/>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row>
    <row r="56" spans="2:54" ht="4.5" customHeight="1"/>
    <row r="57" spans="2:54" ht="15" customHeight="1">
      <c r="B57" s="33" t="s">
        <v>227</v>
      </c>
    </row>
    <row r="58" spans="2:54" ht="4.5" customHeight="1" thickBot="1"/>
    <row r="59" spans="2:54" ht="50.1" customHeight="1">
      <c r="C59" s="472" t="s">
        <v>228</v>
      </c>
      <c r="D59" s="473"/>
      <c r="E59" s="473"/>
      <c r="F59" s="473"/>
      <c r="G59" s="473"/>
      <c r="H59" s="473"/>
      <c r="I59" s="473"/>
      <c r="J59" s="473"/>
      <c r="K59" s="473"/>
      <c r="L59" s="473"/>
      <c r="M59" s="474">
        <f>入力シート!L100</f>
        <v>0</v>
      </c>
      <c r="N59" s="474"/>
      <c r="O59" s="474"/>
      <c r="P59" s="474"/>
      <c r="Q59" s="474"/>
      <c r="R59" s="474"/>
      <c r="S59" s="474"/>
      <c r="T59" s="474"/>
      <c r="U59" s="474"/>
      <c r="V59" s="474"/>
      <c r="W59" s="474"/>
      <c r="X59" s="474"/>
      <c r="Y59" s="474"/>
      <c r="Z59" s="474"/>
      <c r="AA59" s="474"/>
      <c r="AB59" s="474"/>
      <c r="AC59" s="474"/>
      <c r="AD59" s="474"/>
      <c r="AE59" s="474"/>
      <c r="AF59" s="474"/>
      <c r="AG59" s="474"/>
      <c r="AH59" s="474"/>
      <c r="AI59" s="474"/>
      <c r="AJ59" s="474"/>
      <c r="AK59" s="474"/>
      <c r="AL59" s="474"/>
      <c r="AM59" s="474"/>
      <c r="AN59" s="474"/>
      <c r="AO59" s="474"/>
      <c r="AP59" s="474"/>
      <c r="AQ59" s="474"/>
      <c r="AR59" s="474"/>
      <c r="AS59" s="474"/>
      <c r="AT59" s="474"/>
      <c r="AU59" s="474"/>
      <c r="AV59" s="474"/>
      <c r="AW59" s="474"/>
      <c r="AX59" s="474"/>
      <c r="AY59" s="474"/>
      <c r="AZ59" s="474"/>
      <c r="BA59" s="475"/>
    </row>
    <row r="60" spans="2:54" ht="50.1" customHeight="1" thickBot="1">
      <c r="C60" s="476" t="s">
        <v>229</v>
      </c>
      <c r="D60" s="477"/>
      <c r="E60" s="477"/>
      <c r="F60" s="477"/>
      <c r="G60" s="477"/>
      <c r="H60" s="477"/>
      <c r="I60" s="477"/>
      <c r="J60" s="477"/>
      <c r="K60" s="477"/>
      <c r="L60" s="477"/>
      <c r="M60" s="478">
        <f>入力シート!L101</f>
        <v>0</v>
      </c>
      <c r="N60" s="478"/>
      <c r="O60" s="478"/>
      <c r="P60" s="478"/>
      <c r="Q60" s="478"/>
      <c r="R60" s="478"/>
      <c r="S60" s="478"/>
      <c r="T60" s="478"/>
      <c r="U60" s="478"/>
      <c r="V60" s="478"/>
      <c r="W60" s="478"/>
      <c r="X60" s="478"/>
      <c r="Y60" s="478"/>
      <c r="Z60" s="478"/>
      <c r="AA60" s="478"/>
      <c r="AB60" s="478"/>
      <c r="AC60" s="478"/>
      <c r="AD60" s="478"/>
      <c r="AE60" s="478"/>
      <c r="AF60" s="478"/>
      <c r="AG60" s="478"/>
      <c r="AH60" s="478"/>
      <c r="AI60" s="478"/>
      <c r="AJ60" s="478"/>
      <c r="AK60" s="478"/>
      <c r="AL60" s="478"/>
      <c r="AM60" s="478"/>
      <c r="AN60" s="478"/>
      <c r="AO60" s="478"/>
      <c r="AP60" s="478"/>
      <c r="AQ60" s="478"/>
      <c r="AR60" s="478"/>
      <c r="AS60" s="478"/>
      <c r="AT60" s="478"/>
      <c r="AU60" s="478"/>
      <c r="AV60" s="478"/>
      <c r="AW60" s="478"/>
      <c r="AX60" s="478"/>
      <c r="AY60" s="478"/>
      <c r="AZ60" s="478"/>
      <c r="BA60" s="479"/>
    </row>
    <row r="61" spans="2:54" ht="6.75" customHeight="1"/>
    <row r="62" spans="2:54" ht="15" customHeight="1">
      <c r="B62" s="33" t="s">
        <v>230</v>
      </c>
    </row>
    <row r="63" spans="2:54" ht="5.25" customHeight="1" thickBot="1"/>
    <row r="64" spans="2:54" ht="15.95" customHeight="1">
      <c r="C64" s="480" t="s">
        <v>231</v>
      </c>
      <c r="D64" s="481"/>
      <c r="E64" s="481"/>
      <c r="F64" s="481"/>
      <c r="G64" s="481"/>
      <c r="H64" s="481"/>
      <c r="I64" s="481"/>
      <c r="J64" s="481"/>
      <c r="K64" s="481"/>
      <c r="L64" s="481"/>
      <c r="M64" s="481"/>
      <c r="N64" s="481"/>
      <c r="O64" s="481"/>
      <c r="P64" s="481"/>
      <c r="Q64" s="481"/>
      <c r="R64" s="481"/>
      <c r="S64" s="481"/>
      <c r="T64" s="481"/>
      <c r="U64" s="481"/>
      <c r="V64" s="481"/>
      <c r="W64" s="482"/>
      <c r="X64" s="481" t="s">
        <v>232</v>
      </c>
      <c r="Y64" s="481"/>
      <c r="Z64" s="481"/>
      <c r="AA64" s="481"/>
      <c r="AB64" s="481"/>
      <c r="AC64" s="481"/>
      <c r="AD64" s="481"/>
      <c r="AE64" s="481"/>
      <c r="AF64" s="481"/>
      <c r="AG64" s="481"/>
      <c r="AH64" s="481"/>
      <c r="AI64" s="481"/>
      <c r="AJ64" s="481"/>
      <c r="AK64" s="481"/>
      <c r="AL64" s="481"/>
      <c r="AM64" s="481"/>
      <c r="AN64" s="481"/>
      <c r="AO64" s="481"/>
      <c r="AP64" s="481"/>
      <c r="AQ64" s="481"/>
      <c r="AR64" s="483"/>
      <c r="AS64" s="480" t="s">
        <v>233</v>
      </c>
      <c r="AT64" s="481"/>
      <c r="AU64" s="481"/>
      <c r="AV64" s="481"/>
      <c r="AW64" s="481"/>
      <c r="AX64" s="481"/>
      <c r="AY64" s="481"/>
      <c r="AZ64" s="481"/>
      <c r="BA64" s="483"/>
    </row>
    <row r="65" spans="2:53" ht="15.95" customHeight="1" thickBot="1">
      <c r="C65" s="484" t="s">
        <v>234</v>
      </c>
      <c r="D65" s="485"/>
      <c r="E65" s="485"/>
      <c r="F65" s="485"/>
      <c r="G65" s="485"/>
      <c r="H65" s="485"/>
      <c r="I65" s="485"/>
      <c r="J65" s="485"/>
      <c r="K65" s="485"/>
      <c r="L65" s="485"/>
      <c r="M65" s="485"/>
      <c r="N65" s="485"/>
      <c r="O65" s="485"/>
      <c r="P65" s="486"/>
      <c r="Q65" s="485" t="s">
        <v>235</v>
      </c>
      <c r="R65" s="485"/>
      <c r="S65" s="485"/>
      <c r="T65" s="485"/>
      <c r="U65" s="485"/>
      <c r="V65" s="485"/>
      <c r="W65" s="486"/>
      <c r="X65" s="485" t="s">
        <v>234</v>
      </c>
      <c r="Y65" s="485"/>
      <c r="Z65" s="485"/>
      <c r="AA65" s="485"/>
      <c r="AB65" s="485"/>
      <c r="AC65" s="485"/>
      <c r="AD65" s="485"/>
      <c r="AE65" s="485"/>
      <c r="AF65" s="485"/>
      <c r="AG65" s="485"/>
      <c r="AH65" s="485"/>
      <c r="AI65" s="485"/>
      <c r="AJ65" s="485"/>
      <c r="AK65" s="486"/>
      <c r="AL65" s="485" t="s">
        <v>235</v>
      </c>
      <c r="AM65" s="485"/>
      <c r="AN65" s="485"/>
      <c r="AO65" s="485"/>
      <c r="AP65" s="485"/>
      <c r="AQ65" s="485"/>
      <c r="AR65" s="512"/>
      <c r="AS65" s="513"/>
      <c r="AT65" s="514"/>
      <c r="AU65" s="514"/>
      <c r="AV65" s="514"/>
      <c r="AW65" s="514"/>
      <c r="AX65" s="514"/>
      <c r="AY65" s="514"/>
      <c r="AZ65" s="514"/>
      <c r="BA65" s="515"/>
    </row>
    <row r="66" spans="2:53" ht="17.100000000000001" customHeight="1">
      <c r="C66" s="527" t="s">
        <v>236</v>
      </c>
      <c r="D66" s="530" t="s">
        <v>237</v>
      </c>
      <c r="E66" s="531"/>
      <c r="F66" s="531"/>
      <c r="G66" s="531"/>
      <c r="H66" s="531"/>
      <c r="I66" s="531"/>
      <c r="J66" s="531"/>
      <c r="K66" s="531"/>
      <c r="L66" s="531"/>
      <c r="M66" s="531"/>
      <c r="N66" s="531"/>
      <c r="O66" s="531"/>
      <c r="P66" s="532"/>
      <c r="Q66" s="533"/>
      <c r="R66" s="533"/>
      <c r="S66" s="533"/>
      <c r="T66" s="533"/>
      <c r="U66" s="533"/>
      <c r="V66" s="533"/>
      <c r="W66" s="534"/>
      <c r="X66" s="531" t="s">
        <v>238</v>
      </c>
      <c r="Y66" s="531"/>
      <c r="Z66" s="531"/>
      <c r="AA66" s="531"/>
      <c r="AB66" s="531"/>
      <c r="AC66" s="531"/>
      <c r="AD66" s="531"/>
      <c r="AE66" s="531"/>
      <c r="AF66" s="531"/>
      <c r="AG66" s="531"/>
      <c r="AH66" s="531"/>
      <c r="AI66" s="531"/>
      <c r="AJ66" s="531"/>
      <c r="AK66" s="532"/>
      <c r="AL66" s="533"/>
      <c r="AM66" s="533"/>
      <c r="AN66" s="533"/>
      <c r="AO66" s="533"/>
      <c r="AP66" s="533"/>
      <c r="AQ66" s="533"/>
      <c r="AR66" s="535"/>
      <c r="AS66" s="516"/>
      <c r="AT66" s="517"/>
      <c r="AU66" s="517"/>
      <c r="AV66" s="517"/>
      <c r="AW66" s="517"/>
      <c r="AX66" s="517"/>
      <c r="AY66" s="517"/>
      <c r="AZ66" s="517"/>
      <c r="BA66" s="518"/>
    </row>
    <row r="67" spans="2:53" ht="17.100000000000001" customHeight="1">
      <c r="C67" s="528"/>
      <c r="D67" s="468" t="s">
        <v>239</v>
      </c>
      <c r="E67" s="465"/>
      <c r="F67" s="465"/>
      <c r="G67" s="465"/>
      <c r="H67" s="465"/>
      <c r="I67" s="465"/>
      <c r="J67" s="465"/>
      <c r="K67" s="465"/>
      <c r="L67" s="465"/>
      <c r="M67" s="465"/>
      <c r="N67" s="465"/>
      <c r="O67" s="465"/>
      <c r="P67" s="469"/>
      <c r="Q67" s="463"/>
      <c r="R67" s="463"/>
      <c r="S67" s="463"/>
      <c r="T67" s="463"/>
      <c r="U67" s="463"/>
      <c r="V67" s="463"/>
      <c r="W67" s="464"/>
      <c r="X67" s="465" t="s">
        <v>240</v>
      </c>
      <c r="Y67" s="465"/>
      <c r="Z67" s="465"/>
      <c r="AA67" s="465"/>
      <c r="AB67" s="465"/>
      <c r="AC67" s="465"/>
      <c r="AD67" s="465"/>
      <c r="AE67" s="465"/>
      <c r="AF67" s="465"/>
      <c r="AG67" s="465"/>
      <c r="AH67" s="465"/>
      <c r="AI67" s="465"/>
      <c r="AJ67" s="465"/>
      <c r="AK67" s="466"/>
      <c r="AL67" s="463"/>
      <c r="AM67" s="463"/>
      <c r="AN67" s="463"/>
      <c r="AO67" s="463"/>
      <c r="AP67" s="463"/>
      <c r="AQ67" s="463"/>
      <c r="AR67" s="467"/>
      <c r="AS67" s="516"/>
      <c r="AT67" s="517"/>
      <c r="AU67" s="517"/>
      <c r="AV67" s="517"/>
      <c r="AW67" s="517"/>
      <c r="AX67" s="517"/>
      <c r="AY67" s="517"/>
      <c r="AZ67" s="517"/>
      <c r="BA67" s="518"/>
    </row>
    <row r="68" spans="2:53" ht="17.100000000000001" customHeight="1">
      <c r="C68" s="528"/>
      <c r="D68" s="468" t="s">
        <v>241</v>
      </c>
      <c r="E68" s="465"/>
      <c r="F68" s="465"/>
      <c r="G68" s="465"/>
      <c r="H68" s="465"/>
      <c r="I68" s="465"/>
      <c r="J68" s="465"/>
      <c r="K68" s="465"/>
      <c r="L68" s="465"/>
      <c r="M68" s="465"/>
      <c r="N68" s="465"/>
      <c r="O68" s="465"/>
      <c r="P68" s="469"/>
      <c r="Q68" s="463"/>
      <c r="R68" s="463"/>
      <c r="S68" s="463"/>
      <c r="T68" s="463"/>
      <c r="U68" s="463"/>
      <c r="V68" s="463"/>
      <c r="W68" s="464"/>
      <c r="X68" s="465" t="s">
        <v>242</v>
      </c>
      <c r="Y68" s="465"/>
      <c r="Z68" s="465"/>
      <c r="AA68" s="465"/>
      <c r="AB68" s="465"/>
      <c r="AC68" s="465"/>
      <c r="AD68" s="465"/>
      <c r="AE68" s="465"/>
      <c r="AF68" s="465"/>
      <c r="AG68" s="465"/>
      <c r="AH68" s="465"/>
      <c r="AI68" s="465"/>
      <c r="AJ68" s="465"/>
      <c r="AK68" s="469"/>
      <c r="AL68" s="463"/>
      <c r="AM68" s="463"/>
      <c r="AN68" s="463"/>
      <c r="AO68" s="463"/>
      <c r="AP68" s="463"/>
      <c r="AQ68" s="463"/>
      <c r="AR68" s="467"/>
      <c r="AS68" s="516"/>
      <c r="AT68" s="517"/>
      <c r="AU68" s="517"/>
      <c r="AV68" s="517"/>
      <c r="AW68" s="517"/>
      <c r="AX68" s="517"/>
      <c r="AY68" s="517"/>
      <c r="AZ68" s="517"/>
      <c r="BA68" s="518"/>
    </row>
    <row r="69" spans="2:53" ht="17.100000000000001" customHeight="1" thickBot="1">
      <c r="C69" s="529"/>
      <c r="D69" s="52"/>
      <c r="E69" s="52"/>
      <c r="F69" s="52"/>
      <c r="G69" s="52"/>
      <c r="H69" s="52"/>
      <c r="I69" s="52"/>
      <c r="J69" s="52"/>
      <c r="K69" s="52"/>
      <c r="L69" s="52"/>
      <c r="M69" s="52"/>
      <c r="N69" s="52"/>
      <c r="O69" s="52"/>
      <c r="P69" s="53"/>
      <c r="Q69" s="522"/>
      <c r="R69" s="522"/>
      <c r="S69" s="522"/>
      <c r="T69" s="522"/>
      <c r="U69" s="522"/>
      <c r="V69" s="522"/>
      <c r="W69" s="523"/>
      <c r="X69" s="524"/>
      <c r="Y69" s="524"/>
      <c r="Z69" s="524"/>
      <c r="AA69" s="524"/>
      <c r="AB69" s="524"/>
      <c r="AC69" s="524"/>
      <c r="AD69" s="524"/>
      <c r="AE69" s="524"/>
      <c r="AF69" s="524"/>
      <c r="AG69" s="524"/>
      <c r="AH69" s="524"/>
      <c r="AI69" s="524"/>
      <c r="AJ69" s="524"/>
      <c r="AK69" s="525"/>
      <c r="AL69" s="522"/>
      <c r="AM69" s="522"/>
      <c r="AN69" s="522"/>
      <c r="AO69" s="522"/>
      <c r="AP69" s="522"/>
      <c r="AQ69" s="522"/>
      <c r="AR69" s="526"/>
      <c r="AS69" s="516"/>
      <c r="AT69" s="517"/>
      <c r="AU69" s="517"/>
      <c r="AV69" s="517"/>
      <c r="AW69" s="517"/>
      <c r="AX69" s="517"/>
      <c r="AY69" s="517"/>
      <c r="AZ69" s="517"/>
      <c r="BA69" s="518"/>
    </row>
    <row r="70" spans="2:53" ht="17.100000000000001" customHeight="1">
      <c r="C70" s="501" t="s">
        <v>243</v>
      </c>
      <c r="D70" s="504" t="s">
        <v>237</v>
      </c>
      <c r="E70" s="505"/>
      <c r="F70" s="505"/>
      <c r="G70" s="505"/>
      <c r="H70" s="505"/>
      <c r="I70" s="505"/>
      <c r="J70" s="505"/>
      <c r="K70" s="505"/>
      <c r="L70" s="505"/>
      <c r="M70" s="505"/>
      <c r="N70" s="505"/>
      <c r="O70" s="505"/>
      <c r="P70" s="506"/>
      <c r="Q70" s="507">
        <f>X48</f>
        <v>0</v>
      </c>
      <c r="R70" s="507"/>
      <c r="S70" s="507"/>
      <c r="T70" s="507"/>
      <c r="U70" s="507"/>
      <c r="V70" s="507"/>
      <c r="W70" s="508"/>
      <c r="X70" s="505" t="s">
        <v>244</v>
      </c>
      <c r="Y70" s="505"/>
      <c r="Z70" s="505"/>
      <c r="AA70" s="505"/>
      <c r="AB70" s="505"/>
      <c r="AC70" s="505"/>
      <c r="AD70" s="505"/>
      <c r="AE70" s="505"/>
      <c r="AF70" s="505"/>
      <c r="AG70" s="505"/>
      <c r="AH70" s="505"/>
      <c r="AI70" s="505"/>
      <c r="AJ70" s="505"/>
      <c r="AK70" s="506"/>
      <c r="AL70" s="507">
        <f>SUM(M8)</f>
        <v>0</v>
      </c>
      <c r="AM70" s="507"/>
      <c r="AN70" s="507"/>
      <c r="AO70" s="507"/>
      <c r="AP70" s="507"/>
      <c r="AQ70" s="507"/>
      <c r="AR70" s="509"/>
      <c r="AS70" s="516"/>
      <c r="AT70" s="517"/>
      <c r="AU70" s="517"/>
      <c r="AV70" s="517"/>
      <c r="AW70" s="517"/>
      <c r="AX70" s="517"/>
      <c r="AY70" s="517"/>
      <c r="AZ70" s="517"/>
      <c r="BA70" s="518"/>
    </row>
    <row r="71" spans="2:53" ht="17.100000000000001" customHeight="1">
      <c r="C71" s="502"/>
      <c r="D71" s="510" t="s">
        <v>239</v>
      </c>
      <c r="E71" s="492"/>
      <c r="F71" s="492"/>
      <c r="G71" s="492"/>
      <c r="H71" s="492"/>
      <c r="I71" s="492"/>
      <c r="J71" s="492"/>
      <c r="K71" s="492"/>
      <c r="L71" s="492"/>
      <c r="M71" s="492"/>
      <c r="N71" s="492"/>
      <c r="O71" s="492"/>
      <c r="P71" s="493"/>
      <c r="Q71" s="490">
        <f>AB48</f>
        <v>0</v>
      </c>
      <c r="R71" s="490"/>
      <c r="S71" s="490"/>
      <c r="T71" s="490"/>
      <c r="U71" s="490"/>
      <c r="V71" s="490"/>
      <c r="W71" s="491"/>
      <c r="X71" s="492" t="s">
        <v>240</v>
      </c>
      <c r="Y71" s="492"/>
      <c r="Z71" s="492"/>
      <c r="AA71" s="492"/>
      <c r="AB71" s="492"/>
      <c r="AC71" s="492"/>
      <c r="AD71" s="492"/>
      <c r="AE71" s="492"/>
      <c r="AF71" s="492"/>
      <c r="AG71" s="492"/>
      <c r="AH71" s="492"/>
      <c r="AI71" s="492"/>
      <c r="AJ71" s="492"/>
      <c r="AK71" s="493"/>
      <c r="AL71" s="490">
        <f>SUM(M13:P33)</f>
        <v>0</v>
      </c>
      <c r="AM71" s="490"/>
      <c r="AN71" s="490"/>
      <c r="AO71" s="490"/>
      <c r="AP71" s="490"/>
      <c r="AQ71" s="490"/>
      <c r="AR71" s="494"/>
      <c r="AS71" s="516"/>
      <c r="AT71" s="517"/>
      <c r="AU71" s="517"/>
      <c r="AV71" s="517"/>
      <c r="AW71" s="517"/>
      <c r="AX71" s="517"/>
      <c r="AY71" s="517"/>
      <c r="AZ71" s="517"/>
      <c r="BA71" s="518"/>
    </row>
    <row r="72" spans="2:53" ht="17.100000000000001" customHeight="1">
      <c r="C72" s="502"/>
      <c r="D72" s="510" t="s">
        <v>241</v>
      </c>
      <c r="E72" s="492"/>
      <c r="F72" s="492"/>
      <c r="G72" s="492"/>
      <c r="H72" s="492"/>
      <c r="I72" s="492"/>
      <c r="J72" s="492"/>
      <c r="K72" s="492"/>
      <c r="L72" s="492"/>
      <c r="M72" s="492"/>
      <c r="N72" s="492"/>
      <c r="O72" s="492"/>
      <c r="P72" s="493"/>
      <c r="Q72" s="490"/>
      <c r="R72" s="490"/>
      <c r="S72" s="490"/>
      <c r="T72" s="490"/>
      <c r="U72" s="490"/>
      <c r="V72" s="490"/>
      <c r="W72" s="491"/>
      <c r="X72" s="492" t="s">
        <v>242</v>
      </c>
      <c r="Y72" s="492"/>
      <c r="Z72" s="492"/>
      <c r="AA72" s="492"/>
      <c r="AB72" s="492"/>
      <c r="AC72" s="492"/>
      <c r="AD72" s="492"/>
      <c r="AE72" s="492"/>
      <c r="AF72" s="492"/>
      <c r="AG72" s="492"/>
      <c r="AH72" s="492"/>
      <c r="AI72" s="492"/>
      <c r="AJ72" s="492"/>
      <c r="AK72" s="493"/>
      <c r="AL72" s="490">
        <f>SUM(M36:P46)</f>
        <v>0</v>
      </c>
      <c r="AM72" s="490"/>
      <c r="AN72" s="490"/>
      <c r="AO72" s="490"/>
      <c r="AP72" s="490"/>
      <c r="AQ72" s="490"/>
      <c r="AR72" s="494"/>
      <c r="AS72" s="516"/>
      <c r="AT72" s="517"/>
      <c r="AU72" s="517"/>
      <c r="AV72" s="517"/>
      <c r="AW72" s="517"/>
      <c r="AX72" s="517"/>
      <c r="AY72" s="517"/>
      <c r="AZ72" s="517"/>
      <c r="BA72" s="518"/>
    </row>
    <row r="73" spans="2:53" ht="17.100000000000001" customHeight="1" thickBot="1">
      <c r="C73" s="503"/>
      <c r="D73" s="470"/>
      <c r="E73" s="439"/>
      <c r="F73" s="439"/>
      <c r="G73" s="439"/>
      <c r="H73" s="439"/>
      <c r="I73" s="439"/>
      <c r="J73" s="439"/>
      <c r="K73" s="439"/>
      <c r="L73" s="439"/>
      <c r="M73" s="439"/>
      <c r="N73" s="439"/>
      <c r="O73" s="439"/>
      <c r="P73" s="471"/>
      <c r="Q73" s="495"/>
      <c r="R73" s="495"/>
      <c r="S73" s="495"/>
      <c r="T73" s="495"/>
      <c r="U73" s="495"/>
      <c r="V73" s="495"/>
      <c r="W73" s="496"/>
      <c r="X73" s="497"/>
      <c r="Y73" s="497"/>
      <c r="Z73" s="497"/>
      <c r="AA73" s="497"/>
      <c r="AB73" s="497"/>
      <c r="AC73" s="497"/>
      <c r="AD73" s="497"/>
      <c r="AE73" s="497"/>
      <c r="AF73" s="497"/>
      <c r="AG73" s="497"/>
      <c r="AH73" s="497"/>
      <c r="AI73" s="497"/>
      <c r="AJ73" s="497"/>
      <c r="AK73" s="498"/>
      <c r="AL73" s="499"/>
      <c r="AM73" s="499"/>
      <c r="AN73" s="499"/>
      <c r="AO73" s="499"/>
      <c r="AP73" s="499"/>
      <c r="AQ73" s="499"/>
      <c r="AR73" s="500"/>
      <c r="AS73" s="519"/>
      <c r="AT73" s="520"/>
      <c r="AU73" s="520"/>
      <c r="AV73" s="520"/>
      <c r="AW73" s="520"/>
      <c r="AX73" s="520"/>
      <c r="AY73" s="520"/>
      <c r="AZ73" s="520"/>
      <c r="BA73" s="521"/>
    </row>
    <row r="74" spans="2:53" ht="15.95" customHeight="1" thickBot="1">
      <c r="C74" s="438" t="s">
        <v>245</v>
      </c>
      <c r="D74" s="439"/>
      <c r="E74" s="439"/>
      <c r="F74" s="439"/>
      <c r="G74" s="439"/>
      <c r="H74" s="439"/>
      <c r="I74" s="439"/>
      <c r="J74" s="439"/>
      <c r="K74" s="439"/>
      <c r="L74" s="439"/>
      <c r="M74" s="439"/>
      <c r="N74" s="439"/>
      <c r="O74" s="439"/>
      <c r="P74" s="471"/>
      <c r="Q74" s="499">
        <f>SUM(Q70:W73)</f>
        <v>0</v>
      </c>
      <c r="R74" s="499"/>
      <c r="S74" s="499"/>
      <c r="T74" s="499"/>
      <c r="U74" s="499"/>
      <c r="V74" s="499"/>
      <c r="W74" s="511"/>
      <c r="X74" s="439" t="s">
        <v>246</v>
      </c>
      <c r="Y74" s="439"/>
      <c r="Z74" s="439"/>
      <c r="AA74" s="439"/>
      <c r="AB74" s="439"/>
      <c r="AC74" s="439"/>
      <c r="AD74" s="439"/>
      <c r="AE74" s="439"/>
      <c r="AF74" s="439"/>
      <c r="AG74" s="439"/>
      <c r="AH74" s="439"/>
      <c r="AI74" s="439"/>
      <c r="AJ74" s="439"/>
      <c r="AK74" s="471"/>
      <c r="AL74" s="499">
        <f>SUM(AL70:AR73)</f>
        <v>0</v>
      </c>
      <c r="AM74" s="499"/>
      <c r="AN74" s="499"/>
      <c r="AO74" s="499"/>
      <c r="AP74" s="499"/>
      <c r="AQ74" s="499"/>
      <c r="AR74" s="500"/>
      <c r="AS74" s="499">
        <f>Q74-AL74</f>
        <v>0</v>
      </c>
      <c r="AT74" s="499"/>
      <c r="AU74" s="499"/>
      <c r="AV74" s="499"/>
      <c r="AW74" s="499"/>
      <c r="AX74" s="499"/>
      <c r="AY74" s="499"/>
      <c r="AZ74" s="499"/>
      <c r="BA74" s="500"/>
    </row>
    <row r="75" spans="2:53" ht="5.25" customHeight="1">
      <c r="C75" s="45"/>
      <c r="D75" s="45"/>
      <c r="E75" s="45"/>
      <c r="F75" s="45"/>
      <c r="G75" s="45"/>
      <c r="H75" s="45"/>
      <c r="I75" s="45"/>
      <c r="J75" s="45"/>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row>
    <row r="76" spans="2:53" ht="15" customHeight="1">
      <c r="B76" s="33" t="s">
        <v>247</v>
      </c>
    </row>
    <row r="77" spans="2:53" ht="4.5" customHeight="1" thickBot="1"/>
    <row r="78" spans="2:53" ht="15" customHeight="1">
      <c r="C78" s="480" t="s">
        <v>248</v>
      </c>
      <c r="D78" s="481"/>
      <c r="E78" s="481"/>
      <c r="F78" s="481"/>
      <c r="G78" s="481"/>
      <c r="H78" s="481"/>
      <c r="I78" s="481"/>
      <c r="J78" s="483"/>
      <c r="K78" s="488">
        <f>入力シート!K109</f>
        <v>0</v>
      </c>
      <c r="L78" s="488"/>
      <c r="M78" s="488"/>
      <c r="N78" s="488"/>
      <c r="O78" s="488"/>
      <c r="P78" s="488"/>
      <c r="Q78" s="488"/>
      <c r="R78" s="488"/>
      <c r="S78" s="488"/>
      <c r="T78" s="488"/>
      <c r="U78" s="488"/>
      <c r="V78" s="488"/>
      <c r="W78" s="488"/>
      <c r="X78" s="488"/>
      <c r="Y78" s="488"/>
      <c r="Z78" s="488"/>
      <c r="AA78" s="488"/>
      <c r="AB78" s="488"/>
      <c r="AC78" s="488"/>
      <c r="AD78" s="488"/>
      <c r="AE78" s="488"/>
      <c r="AF78" s="488"/>
      <c r="AG78" s="488"/>
      <c r="AH78" s="488"/>
      <c r="AI78" s="488"/>
      <c r="AJ78" s="488"/>
      <c r="AK78" s="488"/>
      <c r="AL78" s="488"/>
      <c r="AM78" s="488"/>
      <c r="AN78" s="488"/>
      <c r="AO78" s="488"/>
      <c r="AP78" s="488"/>
      <c r="AQ78" s="488"/>
      <c r="AR78" s="488"/>
      <c r="AS78" s="488"/>
      <c r="AT78" s="488"/>
      <c r="AU78" s="488"/>
      <c r="AV78" s="488"/>
      <c r="AW78" s="488"/>
      <c r="AX78" s="488"/>
      <c r="AY78" s="488"/>
      <c r="AZ78" s="488"/>
      <c r="BA78" s="489"/>
    </row>
    <row r="79" spans="2:53" ht="15" customHeight="1" thickBot="1">
      <c r="C79" s="438" t="s">
        <v>249</v>
      </c>
      <c r="D79" s="439"/>
      <c r="E79" s="439"/>
      <c r="F79" s="439"/>
      <c r="G79" s="439"/>
      <c r="H79" s="439"/>
      <c r="I79" s="439"/>
      <c r="J79" s="440"/>
      <c r="K79" s="90" t="str">
        <f>入力シート!K110</f>
        <v>〒</v>
      </c>
      <c r="L79" s="650">
        <f>入力シート!L110</f>
        <v>0</v>
      </c>
      <c r="M79" s="650"/>
      <c r="N79" s="650"/>
      <c r="O79" s="650"/>
      <c r="P79" s="650"/>
      <c r="Q79" s="650"/>
      <c r="R79" s="650"/>
      <c r="S79" s="650"/>
      <c r="T79" s="650"/>
      <c r="U79" s="650"/>
      <c r="V79" s="650"/>
      <c r="W79" s="650"/>
      <c r="X79" s="650"/>
      <c r="Y79" s="650"/>
      <c r="Z79" s="650"/>
      <c r="AA79" s="650"/>
      <c r="AB79" s="650"/>
      <c r="AC79" s="650"/>
      <c r="AD79" s="650"/>
      <c r="AE79" s="650"/>
      <c r="AF79" s="650"/>
      <c r="AG79" s="650"/>
      <c r="AH79" s="650"/>
      <c r="AI79" s="650"/>
      <c r="AJ79" s="650"/>
      <c r="AK79" s="650"/>
      <c r="AL79" s="650"/>
      <c r="AM79" s="650"/>
      <c r="AN79" s="650"/>
      <c r="AO79" s="650"/>
      <c r="AP79" s="650"/>
      <c r="AQ79" s="650"/>
      <c r="AR79" s="650"/>
      <c r="AS79" s="650"/>
      <c r="AT79" s="650"/>
      <c r="AU79" s="650"/>
      <c r="AV79" s="650"/>
      <c r="AW79" s="650"/>
      <c r="AX79" s="650"/>
      <c r="AY79" s="650"/>
      <c r="AZ79" s="650"/>
      <c r="BA79" s="651"/>
    </row>
    <row r="80" spans="2:53" ht="15" customHeight="1">
      <c r="C80" s="456"/>
      <c r="D80" s="457"/>
      <c r="E80" s="457"/>
      <c r="F80" s="457"/>
      <c r="G80" s="457"/>
      <c r="H80" s="457"/>
      <c r="I80" s="457"/>
      <c r="J80" s="458"/>
      <c r="K80" s="459" t="s">
        <v>250</v>
      </c>
      <c r="L80" s="460"/>
      <c r="M80" s="460"/>
      <c r="N80" s="460"/>
      <c r="O80" s="460"/>
      <c r="P80" s="460"/>
      <c r="Q80" s="460"/>
      <c r="R80" s="461"/>
      <c r="S80" s="462" t="s">
        <v>251</v>
      </c>
      <c r="T80" s="460"/>
      <c r="U80" s="460"/>
      <c r="V80" s="460"/>
      <c r="W80" s="461"/>
      <c r="X80" s="462" t="s">
        <v>252</v>
      </c>
      <c r="Y80" s="460"/>
      <c r="Z80" s="460"/>
      <c r="AA80" s="460"/>
      <c r="AB80" s="461"/>
      <c r="AC80" s="462" t="s">
        <v>253</v>
      </c>
      <c r="AD80" s="460"/>
      <c r="AE80" s="460"/>
      <c r="AF80" s="460"/>
      <c r="AG80" s="460"/>
      <c r="AH80" s="460"/>
      <c r="AI80" s="460"/>
      <c r="AJ80" s="461"/>
      <c r="AK80" s="462" t="s">
        <v>254</v>
      </c>
      <c r="AL80" s="460"/>
      <c r="AM80" s="460"/>
      <c r="AN80" s="460"/>
      <c r="AO80" s="461"/>
      <c r="AP80" s="462" t="s">
        <v>255</v>
      </c>
      <c r="AQ80" s="460"/>
      <c r="AR80" s="460"/>
      <c r="AS80" s="460"/>
      <c r="AT80" s="461"/>
      <c r="AU80" s="460" t="s">
        <v>256</v>
      </c>
      <c r="AV80" s="460"/>
      <c r="AW80" s="460"/>
      <c r="AX80" s="460"/>
      <c r="AY80" s="460"/>
      <c r="AZ80" s="460"/>
      <c r="BA80" s="487"/>
    </row>
    <row r="81" spans="3:53" ht="15" customHeight="1">
      <c r="C81" s="449" t="s">
        <v>257</v>
      </c>
      <c r="D81" s="450"/>
      <c r="E81" s="450"/>
      <c r="F81" s="450"/>
      <c r="G81" s="450"/>
      <c r="H81" s="450"/>
      <c r="I81" s="450"/>
      <c r="J81" s="451"/>
      <c r="K81" s="452">
        <f>入力シート!K112</f>
        <v>0</v>
      </c>
      <c r="L81" s="453"/>
      <c r="M81" s="453"/>
      <c r="N81" s="453"/>
      <c r="O81" s="453"/>
      <c r="P81" s="453"/>
      <c r="Q81" s="453"/>
      <c r="R81" s="454"/>
      <c r="S81" s="455">
        <f>入力シート!S112</f>
        <v>0</v>
      </c>
      <c r="T81" s="453"/>
      <c r="U81" s="453"/>
      <c r="V81" s="453"/>
      <c r="W81" s="454"/>
      <c r="X81" s="455">
        <f>入力シート!X112</f>
        <v>0</v>
      </c>
      <c r="Y81" s="453"/>
      <c r="Z81" s="453"/>
      <c r="AA81" s="453"/>
      <c r="AB81" s="454"/>
      <c r="AC81" s="455">
        <f>入力シート!AC112</f>
        <v>0</v>
      </c>
      <c r="AD81" s="453"/>
      <c r="AE81" s="453"/>
      <c r="AF81" s="453"/>
      <c r="AG81" s="453"/>
      <c r="AH81" s="453"/>
      <c r="AI81" s="453"/>
      <c r="AJ81" s="454"/>
      <c r="AK81" s="434">
        <f>入力シート!AK112</f>
        <v>0</v>
      </c>
      <c r="AL81" s="435"/>
      <c r="AM81" s="435"/>
      <c r="AN81" s="435"/>
      <c r="AO81" s="436"/>
      <c r="AP81" s="434">
        <f>入力シート!AP112</f>
        <v>0</v>
      </c>
      <c r="AQ81" s="435"/>
      <c r="AR81" s="435"/>
      <c r="AS81" s="435"/>
      <c r="AT81" s="436"/>
      <c r="AU81" s="435">
        <f>入力シート!AU112</f>
        <v>0</v>
      </c>
      <c r="AV81" s="435"/>
      <c r="AW81" s="435"/>
      <c r="AX81" s="435"/>
      <c r="AY81" s="435"/>
      <c r="AZ81" s="435"/>
      <c r="BA81" s="437"/>
    </row>
    <row r="82" spans="3:53" ht="15" customHeight="1" thickBot="1">
      <c r="C82" s="438" t="s">
        <v>258</v>
      </c>
      <c r="D82" s="439"/>
      <c r="E82" s="439"/>
      <c r="F82" s="439"/>
      <c r="G82" s="439"/>
      <c r="H82" s="439"/>
      <c r="I82" s="439"/>
      <c r="J82" s="440"/>
      <c r="K82" s="441">
        <f>入力シート!K113</f>
        <v>0</v>
      </c>
      <c r="L82" s="442"/>
      <c r="M82" s="442"/>
      <c r="N82" s="442"/>
      <c r="O82" s="442"/>
      <c r="P82" s="442"/>
      <c r="Q82" s="442"/>
      <c r="R82" s="443"/>
      <c r="S82" s="444">
        <f>入力シート!S113</f>
        <v>0</v>
      </c>
      <c r="T82" s="442"/>
      <c r="U82" s="442"/>
      <c r="V82" s="442"/>
      <c r="W82" s="443"/>
      <c r="X82" s="444">
        <f>入力シート!X113</f>
        <v>0</v>
      </c>
      <c r="Y82" s="442"/>
      <c r="Z82" s="442"/>
      <c r="AA82" s="442"/>
      <c r="AB82" s="443"/>
      <c r="AC82" s="444">
        <f>入力シート!AC113</f>
        <v>0</v>
      </c>
      <c r="AD82" s="442"/>
      <c r="AE82" s="442"/>
      <c r="AF82" s="442"/>
      <c r="AG82" s="442"/>
      <c r="AH82" s="442"/>
      <c r="AI82" s="442"/>
      <c r="AJ82" s="443"/>
      <c r="AK82" s="445">
        <f>入力シート!AK113</f>
        <v>0</v>
      </c>
      <c r="AL82" s="446"/>
      <c r="AM82" s="446"/>
      <c r="AN82" s="446"/>
      <c r="AO82" s="447"/>
      <c r="AP82" s="445">
        <f>入力シート!AP113</f>
        <v>0</v>
      </c>
      <c r="AQ82" s="446"/>
      <c r="AR82" s="446"/>
      <c r="AS82" s="446"/>
      <c r="AT82" s="447"/>
      <c r="AU82" s="446">
        <f>入力シート!AU113</f>
        <v>0</v>
      </c>
      <c r="AV82" s="446"/>
      <c r="AW82" s="446"/>
      <c r="AX82" s="446"/>
      <c r="AY82" s="446"/>
      <c r="AZ82" s="446"/>
      <c r="BA82" s="448"/>
    </row>
  </sheetData>
  <sheetProtection sheet="1" objects="1" scenarios="1"/>
  <mergeCells count="410">
    <mergeCell ref="L79:BA79"/>
    <mergeCell ref="AX12:BA12"/>
    <mergeCell ref="D12:L12"/>
    <mergeCell ref="M12:P12"/>
    <mergeCell ref="Q12:T12"/>
    <mergeCell ref="V12:W12"/>
    <mergeCell ref="X12:AA12"/>
    <mergeCell ref="AB12:AE12"/>
    <mergeCell ref="AJ12:AM12"/>
    <mergeCell ref="AN12:AR12"/>
    <mergeCell ref="AS12:AW12"/>
    <mergeCell ref="D32:L32"/>
    <mergeCell ref="M32:P32"/>
    <mergeCell ref="Q32:T32"/>
    <mergeCell ref="V32:W32"/>
    <mergeCell ref="X32:AA32"/>
    <mergeCell ref="AB32:AE32"/>
    <mergeCell ref="AL32:BA32"/>
    <mergeCell ref="D30:L30"/>
    <mergeCell ref="M30:P30"/>
    <mergeCell ref="Q30:T30"/>
    <mergeCell ref="V30:W30"/>
    <mergeCell ref="X30:AA30"/>
    <mergeCell ref="AB30:AE30"/>
    <mergeCell ref="AL30:BA30"/>
    <mergeCell ref="D31:L31"/>
    <mergeCell ref="M31:P31"/>
    <mergeCell ref="Q31:T31"/>
    <mergeCell ref="V31:W31"/>
    <mergeCell ref="X31:AA31"/>
    <mergeCell ref="AB31:AE31"/>
    <mergeCell ref="AL31:BA31"/>
    <mergeCell ref="Q28:T28"/>
    <mergeCell ref="V28:W28"/>
    <mergeCell ref="X28:AA28"/>
    <mergeCell ref="AB28:AE28"/>
    <mergeCell ref="AL28:BA28"/>
    <mergeCell ref="D29:L29"/>
    <mergeCell ref="M29:P29"/>
    <mergeCell ref="Q29:T29"/>
    <mergeCell ref="V29:W29"/>
    <mergeCell ref="X29:AA29"/>
    <mergeCell ref="AB29:AE29"/>
    <mergeCell ref="AL29:BA29"/>
    <mergeCell ref="D28:L28"/>
    <mergeCell ref="M28:P28"/>
    <mergeCell ref="X27:AA27"/>
    <mergeCell ref="AB27:AE27"/>
    <mergeCell ref="AL27:BA27"/>
    <mergeCell ref="AL25:BA25"/>
    <mergeCell ref="D26:L26"/>
    <mergeCell ref="M26:P26"/>
    <mergeCell ref="X26:AA26"/>
    <mergeCell ref="AB26:AE26"/>
    <mergeCell ref="V26:W26"/>
    <mergeCell ref="D27:L27"/>
    <mergeCell ref="M27:P27"/>
    <mergeCell ref="Q25:T25"/>
    <mergeCell ref="V25:W25"/>
    <mergeCell ref="D40:L40"/>
    <mergeCell ref="Q41:W41"/>
    <mergeCell ref="Q38:W38"/>
    <mergeCell ref="AX41:BA41"/>
    <mergeCell ref="AX39:BA39"/>
    <mergeCell ref="AX40:BA40"/>
    <mergeCell ref="AS36:AV36"/>
    <mergeCell ref="AX36:BA36"/>
    <mergeCell ref="AX37:BA37"/>
    <mergeCell ref="AX38:BA38"/>
    <mergeCell ref="AS37:AV37"/>
    <mergeCell ref="AS38:AV38"/>
    <mergeCell ref="AW36:AW41"/>
    <mergeCell ref="AS41:AV41"/>
    <mergeCell ref="AS39:AV39"/>
    <mergeCell ref="AS40:AV40"/>
    <mergeCell ref="AK37:AQ37"/>
    <mergeCell ref="AK38:AQ38"/>
    <mergeCell ref="AK39:AQ39"/>
    <mergeCell ref="AK40:AQ40"/>
    <mergeCell ref="AJ35:AM35"/>
    <mergeCell ref="AN35:AR35"/>
    <mergeCell ref="X40:AA40"/>
    <mergeCell ref="AJ36:AJ41"/>
    <mergeCell ref="AR36:AR41"/>
    <mergeCell ref="AK41:AQ41"/>
    <mergeCell ref="AB41:AE41"/>
    <mergeCell ref="AB37:AE37"/>
    <mergeCell ref="AB38:AE38"/>
    <mergeCell ref="AB39:AE39"/>
    <mergeCell ref="AB40:AE40"/>
    <mergeCell ref="X41:AA41"/>
    <mergeCell ref="X36:AA36"/>
    <mergeCell ref="X37:AA37"/>
    <mergeCell ref="X38:AA38"/>
    <mergeCell ref="X39:AA39"/>
    <mergeCell ref="AK36:AQ36"/>
    <mergeCell ref="AB36:AE36"/>
    <mergeCell ref="AB21:AE21"/>
    <mergeCell ref="AB20:AE20"/>
    <mergeCell ref="AL21:BA21"/>
    <mergeCell ref="AS34:AW34"/>
    <mergeCell ref="AX34:BA34"/>
    <mergeCell ref="AX35:BA35"/>
    <mergeCell ref="AB15:AE15"/>
    <mergeCell ref="AB33:AE33"/>
    <mergeCell ref="AB34:AE34"/>
    <mergeCell ref="AS35:AW35"/>
    <mergeCell ref="AB35:AE35"/>
    <mergeCell ref="AL24:BA24"/>
    <mergeCell ref="AL26:BA26"/>
    <mergeCell ref="AL22:BA22"/>
    <mergeCell ref="AN34:AR34"/>
    <mergeCell ref="AB16:AE16"/>
    <mergeCell ref="AL15:BA15"/>
    <mergeCell ref="AL16:BA16"/>
    <mergeCell ref="AL17:BA17"/>
    <mergeCell ref="AL18:BA18"/>
    <mergeCell ref="AL19:BA19"/>
    <mergeCell ref="AL20:BA20"/>
    <mergeCell ref="AB17:AE17"/>
    <mergeCell ref="AB19:AE19"/>
    <mergeCell ref="X8:AA8"/>
    <mergeCell ref="X9:AA9"/>
    <mergeCell ref="X19:AA19"/>
    <mergeCell ref="AB8:AE8"/>
    <mergeCell ref="AB9:AE9"/>
    <mergeCell ref="V17:W17"/>
    <mergeCell ref="V19:W19"/>
    <mergeCell ref="V18:W18"/>
    <mergeCell ref="AB18:AE18"/>
    <mergeCell ref="AN8:BA8"/>
    <mergeCell ref="X16:AA16"/>
    <mergeCell ref="Q17:T17"/>
    <mergeCell ref="X17:AA17"/>
    <mergeCell ref="X15:AA15"/>
    <mergeCell ref="AX11:BA11"/>
    <mergeCell ref="B1:E1"/>
    <mergeCell ref="B2:BB2"/>
    <mergeCell ref="C6:W6"/>
    <mergeCell ref="X6:AI6"/>
    <mergeCell ref="C7:L7"/>
    <mergeCell ref="M7:P7"/>
    <mergeCell ref="Q7:W7"/>
    <mergeCell ref="X7:AA7"/>
    <mergeCell ref="AB7:AE7"/>
    <mergeCell ref="AF7:AI7"/>
    <mergeCell ref="AJ6:BA7"/>
    <mergeCell ref="M9:P9"/>
    <mergeCell ref="Q9:W9"/>
    <mergeCell ref="D15:L15"/>
    <mergeCell ref="AB10:AE10"/>
    <mergeCell ref="Q8:W8"/>
    <mergeCell ref="Q10:W10"/>
    <mergeCell ref="X10:AA10"/>
    <mergeCell ref="D9:L9"/>
    <mergeCell ref="D10:L10"/>
    <mergeCell ref="M10:P10"/>
    <mergeCell ref="Q14:T14"/>
    <mergeCell ref="V14:W14"/>
    <mergeCell ref="V21:W21"/>
    <mergeCell ref="V20:W20"/>
    <mergeCell ref="D17:L17"/>
    <mergeCell ref="M17:P17"/>
    <mergeCell ref="M15:P15"/>
    <mergeCell ref="Q15:T15"/>
    <mergeCell ref="D20:L20"/>
    <mergeCell ref="D19:L19"/>
    <mergeCell ref="M19:P19"/>
    <mergeCell ref="Q19:T19"/>
    <mergeCell ref="D18:L18"/>
    <mergeCell ref="V16:W16"/>
    <mergeCell ref="D16:L16"/>
    <mergeCell ref="M16:P16"/>
    <mergeCell ref="D21:L21"/>
    <mergeCell ref="C8:L8"/>
    <mergeCell ref="M8:P8"/>
    <mergeCell ref="AX9:BA9"/>
    <mergeCell ref="AX10:BA10"/>
    <mergeCell ref="AJ8:AM8"/>
    <mergeCell ref="AB11:AE11"/>
    <mergeCell ref="V15:W15"/>
    <mergeCell ref="D14:L14"/>
    <mergeCell ref="M14:P14"/>
    <mergeCell ref="M11:P11"/>
    <mergeCell ref="Q11:T11"/>
    <mergeCell ref="V11:W11"/>
    <mergeCell ref="X11:AA11"/>
    <mergeCell ref="C11:L11"/>
    <mergeCell ref="D13:L13"/>
    <mergeCell ref="AS11:AW11"/>
    <mergeCell ref="AN9:AR9"/>
    <mergeCell ref="AS9:AW9"/>
    <mergeCell ref="AJ11:AM11"/>
    <mergeCell ref="AN11:AR11"/>
    <mergeCell ref="AJ10:AM10"/>
    <mergeCell ref="AN10:AR10"/>
    <mergeCell ref="AS10:AW10"/>
    <mergeCell ref="AJ9:AM9"/>
    <mergeCell ref="X50:AA50"/>
    <mergeCell ref="AB50:AC50"/>
    <mergeCell ref="AF50:AI50"/>
    <mergeCell ref="M34:P34"/>
    <mergeCell ref="Q39:W39"/>
    <mergeCell ref="X42:AA42"/>
    <mergeCell ref="Q44:W44"/>
    <mergeCell ref="X43:AA43"/>
    <mergeCell ref="M44:P44"/>
    <mergeCell ref="X44:AA44"/>
    <mergeCell ref="AB44:AE44"/>
    <mergeCell ref="M37:P37"/>
    <mergeCell ref="M38:P38"/>
    <mergeCell ref="M39:P39"/>
    <mergeCell ref="Q36:W36"/>
    <mergeCell ref="Q37:W37"/>
    <mergeCell ref="Q34:T34"/>
    <mergeCell ref="X35:AA35"/>
    <mergeCell ref="X34:AA34"/>
    <mergeCell ref="AJ50:AK50"/>
    <mergeCell ref="M48:P48"/>
    <mergeCell ref="X48:AA48"/>
    <mergeCell ref="M46:P46"/>
    <mergeCell ref="X46:AA46"/>
    <mergeCell ref="AN50:AX50"/>
    <mergeCell ref="AB46:AE46"/>
    <mergeCell ref="AB47:AE47"/>
    <mergeCell ref="AO43:AO46"/>
    <mergeCell ref="AP43:AS43"/>
    <mergeCell ref="AP44:AS44"/>
    <mergeCell ref="AP45:AS45"/>
    <mergeCell ref="AP46:AS46"/>
    <mergeCell ref="Q43:W43"/>
    <mergeCell ref="AB45:AE45"/>
    <mergeCell ref="Q48:W48"/>
    <mergeCell ref="AB43:AE43"/>
    <mergeCell ref="AB48:AE48"/>
    <mergeCell ref="AF48:AI48"/>
    <mergeCell ref="AK43:AN43"/>
    <mergeCell ref="AK44:AN44"/>
    <mergeCell ref="AK45:AN45"/>
    <mergeCell ref="AK46:AN46"/>
    <mergeCell ref="M43:P43"/>
    <mergeCell ref="D42:L42"/>
    <mergeCell ref="D43:L43"/>
    <mergeCell ref="D44:L44"/>
    <mergeCell ref="AJ43:AJ46"/>
    <mergeCell ref="C34:L34"/>
    <mergeCell ref="Q35:W35"/>
    <mergeCell ref="D41:L41"/>
    <mergeCell ref="M40:P40"/>
    <mergeCell ref="D47:L47"/>
    <mergeCell ref="D46:L46"/>
    <mergeCell ref="D45:L45"/>
    <mergeCell ref="D35:L35"/>
    <mergeCell ref="M35:P35"/>
    <mergeCell ref="D36:L36"/>
    <mergeCell ref="D37:L37"/>
    <mergeCell ref="D38:L38"/>
    <mergeCell ref="Q40:W40"/>
    <mergeCell ref="M41:P41"/>
    <mergeCell ref="D39:L39"/>
    <mergeCell ref="M36:P36"/>
    <mergeCell ref="M45:P45"/>
    <mergeCell ref="X45:AA45"/>
    <mergeCell ref="AB42:AE42"/>
    <mergeCell ref="M42:P42"/>
    <mergeCell ref="AF51:AX51"/>
    <mergeCell ref="AY51:AZ51"/>
    <mergeCell ref="C53:BB53"/>
    <mergeCell ref="AL23:BA23"/>
    <mergeCell ref="AJ13:AK22"/>
    <mergeCell ref="AL33:BA33"/>
    <mergeCell ref="AJ24:AK33"/>
    <mergeCell ref="C48:L48"/>
    <mergeCell ref="Q45:W45"/>
    <mergeCell ref="Q46:W46"/>
    <mergeCell ref="Q47:W47"/>
    <mergeCell ref="Q42:W42"/>
    <mergeCell ref="AY50:AZ50"/>
    <mergeCell ref="M47:P47"/>
    <mergeCell ref="X47:AA47"/>
    <mergeCell ref="AJ48:BA48"/>
    <mergeCell ref="AF8:AI47"/>
    <mergeCell ref="X33:AA33"/>
    <mergeCell ref="Q23:T23"/>
    <mergeCell ref="V23:W23"/>
    <mergeCell ref="X14:AA14"/>
    <mergeCell ref="X13:AA13"/>
    <mergeCell ref="X25:AA25"/>
    <mergeCell ref="AB25:AE25"/>
    <mergeCell ref="AL65:AR65"/>
    <mergeCell ref="AS65:BA73"/>
    <mergeCell ref="Q68:W68"/>
    <mergeCell ref="X68:AK68"/>
    <mergeCell ref="AL68:AR68"/>
    <mergeCell ref="Q69:W69"/>
    <mergeCell ref="X69:AK69"/>
    <mergeCell ref="AL69:AR69"/>
    <mergeCell ref="C66:C69"/>
    <mergeCell ref="D66:P66"/>
    <mergeCell ref="Q66:W66"/>
    <mergeCell ref="X66:AK66"/>
    <mergeCell ref="AL66:AR66"/>
    <mergeCell ref="D67:P67"/>
    <mergeCell ref="AU80:BA80"/>
    <mergeCell ref="C78:J78"/>
    <mergeCell ref="K78:BA78"/>
    <mergeCell ref="Q72:W72"/>
    <mergeCell ref="X72:AK72"/>
    <mergeCell ref="AL72:AR72"/>
    <mergeCell ref="Q73:W73"/>
    <mergeCell ref="X73:AK73"/>
    <mergeCell ref="AL73:AR73"/>
    <mergeCell ref="C70:C73"/>
    <mergeCell ref="D70:P70"/>
    <mergeCell ref="Q70:W70"/>
    <mergeCell ref="X70:AK70"/>
    <mergeCell ref="AL70:AR70"/>
    <mergeCell ref="D71:P71"/>
    <mergeCell ref="Q71:W71"/>
    <mergeCell ref="X71:AK71"/>
    <mergeCell ref="AL71:AR71"/>
    <mergeCell ref="D72:P72"/>
    <mergeCell ref="C74:P74"/>
    <mergeCell ref="Q74:W74"/>
    <mergeCell ref="X74:AK74"/>
    <mergeCell ref="AL74:AR74"/>
    <mergeCell ref="AS74:BA74"/>
    <mergeCell ref="C79:J79"/>
    <mergeCell ref="C80:J80"/>
    <mergeCell ref="K80:R80"/>
    <mergeCell ref="D33:L33"/>
    <mergeCell ref="S80:W80"/>
    <mergeCell ref="X80:AB80"/>
    <mergeCell ref="AC80:AJ80"/>
    <mergeCell ref="AK80:AO80"/>
    <mergeCell ref="AP80:AT80"/>
    <mergeCell ref="Q67:W67"/>
    <mergeCell ref="X67:AK67"/>
    <mergeCell ref="AL67:AR67"/>
    <mergeCell ref="D68:P68"/>
    <mergeCell ref="D73:P73"/>
    <mergeCell ref="C59:L59"/>
    <mergeCell ref="M59:BA59"/>
    <mergeCell ref="C60:L60"/>
    <mergeCell ref="M60:BA60"/>
    <mergeCell ref="C64:W64"/>
    <mergeCell ref="X64:AR64"/>
    <mergeCell ref="AS64:BA64"/>
    <mergeCell ref="C65:P65"/>
    <mergeCell ref="Q65:W65"/>
    <mergeCell ref="X65:AK65"/>
    <mergeCell ref="AP81:AT81"/>
    <mergeCell ref="AU81:BA81"/>
    <mergeCell ref="C82:J82"/>
    <mergeCell ref="K82:R82"/>
    <mergeCell ref="S82:W82"/>
    <mergeCell ref="X82:AB82"/>
    <mergeCell ref="AC82:AJ82"/>
    <mergeCell ref="AK82:AO82"/>
    <mergeCell ref="AP82:AT82"/>
    <mergeCell ref="AU82:BA82"/>
    <mergeCell ref="C81:J81"/>
    <mergeCell ref="K81:R81"/>
    <mergeCell ref="S81:W81"/>
    <mergeCell ref="X81:AB81"/>
    <mergeCell ref="AC81:AJ81"/>
    <mergeCell ref="AK81:AO81"/>
    <mergeCell ref="AJ34:AM34"/>
    <mergeCell ref="M13:P13"/>
    <mergeCell ref="Q18:T18"/>
    <mergeCell ref="X18:AA18"/>
    <mergeCell ref="Q13:T13"/>
    <mergeCell ref="V13:W13"/>
    <mergeCell ref="X24:AA24"/>
    <mergeCell ref="AB24:AE24"/>
    <mergeCell ref="AB23:AE23"/>
    <mergeCell ref="AL13:BA13"/>
    <mergeCell ref="AL14:BA14"/>
    <mergeCell ref="AB13:AE13"/>
    <mergeCell ref="AB14:AE14"/>
    <mergeCell ref="M21:P21"/>
    <mergeCell ref="Q21:T21"/>
    <mergeCell ref="X21:AA21"/>
    <mergeCell ref="X22:AA22"/>
    <mergeCell ref="AB22:AE22"/>
    <mergeCell ref="M18:P18"/>
    <mergeCell ref="M23:P23"/>
    <mergeCell ref="X23:AA23"/>
    <mergeCell ref="M20:P20"/>
    <mergeCell ref="Q20:T20"/>
    <mergeCell ref="X20:AA20"/>
    <mergeCell ref="M33:P33"/>
    <mergeCell ref="Q33:T33"/>
    <mergeCell ref="V33:W33"/>
    <mergeCell ref="V34:W34"/>
    <mergeCell ref="D23:L23"/>
    <mergeCell ref="Q16:T16"/>
    <mergeCell ref="Q26:T26"/>
    <mergeCell ref="D25:L25"/>
    <mergeCell ref="M25:P25"/>
    <mergeCell ref="Q27:T27"/>
    <mergeCell ref="V27:W27"/>
    <mergeCell ref="D24:L24"/>
    <mergeCell ref="M24:P24"/>
    <mergeCell ref="Q24:T24"/>
    <mergeCell ref="V24:W24"/>
    <mergeCell ref="D22:L22"/>
    <mergeCell ref="M22:P22"/>
    <mergeCell ref="Q22:T22"/>
    <mergeCell ref="V22:W22"/>
  </mergeCells>
  <phoneticPr fontId="8"/>
  <printOptions horizontalCentered="1"/>
  <pageMargins left="0.70866141732283472" right="0.70866141732283472" top="0.74803149606299213" bottom="0.74803149606299213" header="0.31496062992125984" footer="0.31496062992125984"/>
  <pageSetup paperSize="9" scale="64" orientation="landscape" r:id="rId1"/>
  <rowBreaks count="1" manualBreakCount="1">
    <brk id="56" min="1" max="5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8F7A-E568-40A1-8821-E2F14C5A43F2}">
  <sheetPr>
    <tabColor rgb="FFFFFF00"/>
  </sheetPr>
  <dimension ref="A1:AI41"/>
  <sheetViews>
    <sheetView showZeros="0" view="pageBreakPreview" zoomScaleSheetLayoutView="100" workbookViewId="0">
      <selection activeCell="B32" sqref="B32:AH32"/>
    </sheetView>
  </sheetViews>
  <sheetFormatPr defaultColWidth="2.42578125" defaultRowHeight="18.75" customHeight="1"/>
  <cols>
    <col min="1" max="19" width="2.42578125" style="55"/>
    <col min="20" max="20" width="4.42578125" style="55" customWidth="1"/>
    <col min="21" max="21" width="2.42578125" style="55" customWidth="1"/>
    <col min="22" max="16384" width="2.42578125" style="55"/>
  </cols>
  <sheetData>
    <row r="1" spans="1:35" ht="18.75" customHeight="1">
      <c r="A1" s="418" t="s">
        <v>259</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668"/>
      <c r="AF1" s="668"/>
      <c r="AG1" s="668"/>
      <c r="AH1" s="668"/>
      <c r="AI1" s="54"/>
    </row>
    <row r="2" spans="1:35" ht="18.75" customHeight="1">
      <c r="Z2" s="671">
        <f>入力シート!F3</f>
        <v>0</v>
      </c>
      <c r="AA2" s="671"/>
      <c r="AB2" s="671"/>
      <c r="AC2" s="671"/>
      <c r="AD2" s="671"/>
      <c r="AE2" s="671"/>
      <c r="AF2" s="671"/>
      <c r="AG2" s="671"/>
      <c r="AH2" s="671"/>
    </row>
    <row r="3" spans="1:35" ht="18.75" customHeight="1">
      <c r="Z3" s="672">
        <f>入力シート!F4</f>
        <v>0</v>
      </c>
      <c r="AA3" s="672"/>
      <c r="AB3" s="672"/>
      <c r="AC3" s="672"/>
      <c r="AD3" s="672"/>
      <c r="AE3" s="672"/>
      <c r="AF3" s="672"/>
      <c r="AG3" s="672"/>
      <c r="AH3" s="672"/>
    </row>
    <row r="4" spans="1:35" ht="18.75" customHeight="1">
      <c r="Z4" s="56"/>
    </row>
    <row r="5" spans="1:35" ht="18.75" customHeight="1">
      <c r="B5" s="57"/>
    </row>
    <row r="6" spans="1:35" ht="18.75" customHeight="1">
      <c r="B6" s="57"/>
    </row>
    <row r="7" spans="1:35" ht="18.75" customHeight="1">
      <c r="B7" s="57"/>
      <c r="C7" s="665" t="s">
        <v>260</v>
      </c>
      <c r="D7" s="665"/>
      <c r="E7" s="665"/>
      <c r="F7" s="665"/>
      <c r="G7" s="665"/>
      <c r="H7" s="665"/>
      <c r="I7" s="665"/>
      <c r="J7" s="665"/>
      <c r="K7" s="665"/>
      <c r="L7" s="665"/>
      <c r="M7" s="665"/>
      <c r="N7" s="665"/>
    </row>
    <row r="8" spans="1:35" ht="18.75" customHeight="1">
      <c r="C8" s="665" t="s">
        <v>261</v>
      </c>
      <c r="D8" s="665"/>
      <c r="E8" s="665"/>
      <c r="F8" s="665"/>
      <c r="G8" s="665"/>
      <c r="H8" s="665"/>
      <c r="I8" s="665"/>
      <c r="J8" s="665"/>
      <c r="K8" s="665"/>
      <c r="L8" s="665"/>
      <c r="M8" s="665"/>
      <c r="N8" s="665"/>
    </row>
    <row r="9" spans="1:35" ht="18.75" customHeight="1">
      <c r="B9" s="57"/>
    </row>
    <row r="10" spans="1:35" ht="18.75" customHeight="1">
      <c r="B10" s="57"/>
    </row>
    <row r="11" spans="1:35" ht="18.75" customHeight="1">
      <c r="R11" s="665" t="s">
        <v>174</v>
      </c>
      <c r="S11" s="665"/>
      <c r="T11" s="665"/>
      <c r="U11" s="676">
        <f>入力シート!F5</f>
        <v>0</v>
      </c>
      <c r="V11" s="677"/>
      <c r="W11" s="677"/>
      <c r="X11" s="677"/>
      <c r="Y11" s="677"/>
      <c r="Z11" s="677"/>
      <c r="AA11" s="677"/>
      <c r="AB11" s="677"/>
      <c r="AC11" s="677"/>
      <c r="AD11" s="677"/>
      <c r="AE11" s="677"/>
      <c r="AF11" s="677"/>
      <c r="AG11" s="677"/>
      <c r="AH11" s="677"/>
    </row>
    <row r="12" spans="1:35" ht="18.75" customHeight="1">
      <c r="B12" s="57"/>
      <c r="R12" s="665" t="s">
        <v>175</v>
      </c>
      <c r="S12" s="665"/>
      <c r="T12" s="665"/>
      <c r="U12" s="678">
        <f>入力シート!F6</f>
        <v>0</v>
      </c>
      <c r="V12" s="678"/>
      <c r="W12" s="678"/>
      <c r="X12" s="678"/>
      <c r="Y12" s="678"/>
      <c r="Z12" s="678"/>
      <c r="AA12" s="678"/>
      <c r="AB12" s="678"/>
      <c r="AC12" s="678"/>
      <c r="AD12" s="678"/>
      <c r="AE12" s="678"/>
      <c r="AF12" s="678"/>
      <c r="AG12" s="678"/>
      <c r="AH12" s="678"/>
    </row>
    <row r="13" spans="1:35" ht="18.75" customHeight="1">
      <c r="B13" s="57"/>
      <c r="R13" s="58"/>
      <c r="S13" s="58"/>
      <c r="T13" s="58"/>
      <c r="U13" s="678"/>
      <c r="V13" s="678"/>
      <c r="W13" s="678"/>
      <c r="X13" s="678"/>
      <c r="Y13" s="678"/>
      <c r="Z13" s="678"/>
      <c r="AA13" s="678"/>
      <c r="AB13" s="678"/>
      <c r="AC13" s="678"/>
      <c r="AD13" s="678"/>
      <c r="AE13" s="678"/>
      <c r="AF13" s="678"/>
      <c r="AG13" s="678"/>
      <c r="AH13" s="678"/>
    </row>
    <row r="14" spans="1:35" ht="18.75" customHeight="1">
      <c r="B14" s="57"/>
      <c r="R14" s="665" t="s">
        <v>176</v>
      </c>
      <c r="S14" s="665"/>
      <c r="T14" s="665"/>
      <c r="U14" s="677">
        <f>入力シート!F7</f>
        <v>0</v>
      </c>
      <c r="V14" s="677"/>
      <c r="W14" s="677"/>
      <c r="X14" s="677"/>
      <c r="Y14" s="677"/>
      <c r="Z14" s="677"/>
      <c r="AA14" s="677"/>
      <c r="AB14" s="677"/>
      <c r="AC14" s="677"/>
      <c r="AD14" s="677"/>
      <c r="AE14" s="677"/>
      <c r="AF14" s="677"/>
      <c r="AG14" s="677"/>
      <c r="AH14" s="677"/>
    </row>
    <row r="15" spans="1:35" ht="18.75" customHeight="1">
      <c r="B15" s="57"/>
      <c r="V15" s="58"/>
      <c r="W15" s="58"/>
      <c r="X15" s="58"/>
      <c r="Y15" s="58"/>
      <c r="Z15" s="58"/>
      <c r="AA15" s="58"/>
      <c r="AB15" s="58"/>
      <c r="AC15" s="58"/>
      <c r="AD15" s="58"/>
      <c r="AE15" s="58"/>
    </row>
    <row r="16" spans="1:35" ht="18.75" customHeight="1">
      <c r="B16" s="57"/>
      <c r="V16" s="58"/>
      <c r="W16" s="58"/>
      <c r="X16" s="58"/>
      <c r="Y16" s="58"/>
      <c r="Z16" s="58"/>
      <c r="AA16" s="58"/>
      <c r="AB16" s="58"/>
      <c r="AC16" s="58"/>
      <c r="AD16" s="58"/>
      <c r="AE16" s="58"/>
    </row>
    <row r="17" spans="2:34" ht="69" customHeight="1">
      <c r="B17" s="673" t="s">
        <v>262</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c r="AF17" s="674"/>
      <c r="AG17" s="674"/>
      <c r="AH17" s="674"/>
    </row>
    <row r="18" spans="2:34" ht="18.75" customHeight="1">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row>
    <row r="19" spans="2:34" ht="25.5" customHeight="1">
      <c r="B19" s="675" t="s">
        <v>263</v>
      </c>
      <c r="C19" s="675"/>
      <c r="D19" s="675"/>
      <c r="E19" s="675"/>
      <c r="F19" s="675"/>
      <c r="G19" s="675"/>
      <c r="H19" s="675"/>
      <c r="I19" s="675"/>
      <c r="J19" s="675"/>
      <c r="K19" s="675"/>
      <c r="L19" s="675"/>
      <c r="M19" s="675"/>
      <c r="N19" s="675"/>
      <c r="O19" s="675"/>
      <c r="P19" s="675"/>
      <c r="Q19" s="675"/>
      <c r="R19" s="675"/>
      <c r="S19" s="675"/>
      <c r="T19" s="675"/>
      <c r="U19" s="675"/>
      <c r="V19" s="675"/>
      <c r="W19" s="675"/>
      <c r="X19" s="675"/>
      <c r="Y19" s="675"/>
      <c r="Z19" s="675"/>
      <c r="AA19" s="675"/>
      <c r="AB19" s="675"/>
      <c r="AC19" s="675"/>
      <c r="AD19" s="675"/>
      <c r="AE19" s="675"/>
      <c r="AF19" s="675"/>
      <c r="AG19" s="675"/>
      <c r="AH19" s="675"/>
    </row>
    <row r="20" spans="2:34" ht="25.5" customHeight="1">
      <c r="B20" s="675"/>
      <c r="C20" s="675"/>
      <c r="D20" s="675"/>
      <c r="E20" s="675"/>
      <c r="F20" s="675"/>
      <c r="G20" s="675"/>
      <c r="H20" s="675"/>
      <c r="I20" s="675"/>
      <c r="J20" s="675"/>
      <c r="K20" s="675"/>
      <c r="L20" s="675"/>
      <c r="M20" s="675"/>
      <c r="N20" s="675"/>
      <c r="O20" s="675"/>
      <c r="P20" s="675"/>
      <c r="Q20" s="675"/>
      <c r="R20" s="675"/>
      <c r="S20" s="675"/>
      <c r="T20" s="675"/>
      <c r="U20" s="675"/>
      <c r="V20" s="675"/>
      <c r="W20" s="675"/>
      <c r="X20" s="675"/>
      <c r="Y20" s="675"/>
      <c r="Z20" s="675"/>
      <c r="AA20" s="675"/>
      <c r="AB20" s="675"/>
      <c r="AC20" s="675"/>
      <c r="AD20" s="675"/>
      <c r="AE20" s="675"/>
      <c r="AF20" s="675"/>
      <c r="AG20" s="675"/>
      <c r="AH20" s="675"/>
    </row>
    <row r="21" spans="2:34" ht="25.5" customHeight="1">
      <c r="B21" s="675"/>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row>
    <row r="22" spans="2:34" ht="25.5" customHeight="1">
      <c r="B22" s="675"/>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row>
    <row r="23" spans="2:34" s="58" customFormat="1" ht="22.5" customHeight="1">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row>
    <row r="24" spans="2:34" ht="18.75" customHeight="1">
      <c r="B24" s="666" t="s">
        <v>264</v>
      </c>
      <c r="C24" s="666"/>
      <c r="D24" s="666"/>
      <c r="E24" s="666"/>
      <c r="F24" s="666"/>
      <c r="G24" s="666"/>
      <c r="H24" s="666"/>
      <c r="I24" s="666"/>
      <c r="J24" s="666"/>
      <c r="K24" s="666"/>
      <c r="L24" s="666"/>
      <c r="M24" s="666"/>
      <c r="N24" s="666"/>
      <c r="O24" s="666"/>
      <c r="P24" s="666"/>
      <c r="Q24" s="666"/>
      <c r="R24" s="666"/>
      <c r="S24" s="666"/>
      <c r="T24" s="666"/>
      <c r="U24" s="666"/>
      <c r="V24" s="666"/>
      <c r="W24" s="666"/>
      <c r="X24" s="666"/>
      <c r="Y24" s="666"/>
      <c r="Z24" s="666"/>
      <c r="AA24" s="666"/>
      <c r="AB24" s="666"/>
      <c r="AC24" s="666"/>
      <c r="AD24" s="666"/>
      <c r="AE24" s="666"/>
      <c r="AF24" s="666"/>
      <c r="AG24" s="666"/>
      <c r="AH24" s="666"/>
    </row>
    <row r="25" spans="2:34" ht="18" customHeight="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row>
    <row r="26" spans="2:34" ht="18.75" customHeight="1">
      <c r="B26" s="665" t="s">
        <v>265</v>
      </c>
      <c r="C26" s="665"/>
      <c r="D26" s="665"/>
      <c r="E26" s="665"/>
      <c r="F26" s="665"/>
      <c r="G26" s="665"/>
      <c r="H26" s="665"/>
      <c r="I26" s="665"/>
      <c r="J26" s="665"/>
      <c r="K26" s="665"/>
      <c r="L26" s="665"/>
      <c r="M26" s="668" t="s">
        <v>266</v>
      </c>
      <c r="N26" s="668"/>
      <c r="O26" s="669">
        <f>別紙!M48</f>
        <v>0</v>
      </c>
      <c r="P26" s="669"/>
      <c r="Q26" s="669"/>
      <c r="R26" s="669"/>
      <c r="S26" s="669"/>
      <c r="T26" s="669"/>
      <c r="U26" s="669"/>
      <c r="V26" s="62" t="s">
        <v>267</v>
      </c>
      <c r="W26" s="62"/>
      <c r="X26" s="62"/>
      <c r="Y26" s="62"/>
      <c r="Z26" s="62"/>
      <c r="AA26" s="62"/>
      <c r="AB26" s="62"/>
      <c r="AC26" s="62"/>
      <c r="AD26" s="62"/>
      <c r="AE26" s="62"/>
      <c r="AF26" s="62"/>
      <c r="AG26" s="62"/>
      <c r="AH26" s="62"/>
    </row>
    <row r="27" spans="2:34" ht="18.75" customHeight="1">
      <c r="B27" s="665" t="s">
        <v>268</v>
      </c>
      <c r="C27" s="665"/>
      <c r="D27" s="665"/>
      <c r="E27" s="665"/>
      <c r="F27" s="665"/>
      <c r="G27" s="665"/>
      <c r="H27" s="665"/>
      <c r="I27" s="665"/>
      <c r="J27" s="665"/>
      <c r="K27" s="665"/>
      <c r="L27" s="665"/>
      <c r="M27" s="668" t="s">
        <v>184</v>
      </c>
      <c r="N27" s="668"/>
      <c r="O27" s="670">
        <f>'別紙 (2)'!X48</f>
        <v>0</v>
      </c>
      <c r="P27" s="670"/>
      <c r="Q27" s="670"/>
      <c r="R27" s="670"/>
      <c r="S27" s="670"/>
      <c r="T27" s="670"/>
      <c r="U27" s="670"/>
      <c r="V27" s="63" t="s">
        <v>267</v>
      </c>
      <c r="W27" s="63"/>
      <c r="X27" s="63"/>
      <c r="Y27" s="63"/>
      <c r="Z27" s="63"/>
      <c r="AA27" s="63"/>
      <c r="AB27" s="63"/>
      <c r="AC27" s="63"/>
      <c r="AD27" s="63"/>
      <c r="AE27" s="63"/>
      <c r="AF27" s="63"/>
      <c r="AG27" s="63"/>
      <c r="AH27" s="63"/>
    </row>
    <row r="28" spans="2:34" ht="18.75" customHeight="1">
      <c r="B28" s="665" t="s">
        <v>269</v>
      </c>
      <c r="C28" s="665"/>
      <c r="D28" s="665"/>
      <c r="E28" s="665"/>
      <c r="F28" s="665"/>
      <c r="G28" s="665"/>
      <c r="H28" s="665"/>
      <c r="I28" s="665"/>
      <c r="J28" s="665"/>
      <c r="K28" s="665"/>
      <c r="L28" s="665"/>
      <c r="M28" s="665"/>
      <c r="N28" s="665"/>
      <c r="O28" s="666" t="s">
        <v>270</v>
      </c>
      <c r="P28" s="666"/>
      <c r="Q28" s="666"/>
      <c r="R28" s="666"/>
      <c r="S28" s="666"/>
      <c r="T28" s="666"/>
      <c r="U28" s="666"/>
      <c r="V28" s="666"/>
      <c r="W28" s="666"/>
      <c r="X28" s="666"/>
      <c r="Y28" s="666"/>
      <c r="Z28" s="666"/>
      <c r="AA28" s="666"/>
      <c r="AB28" s="666"/>
      <c r="AC28" s="666"/>
      <c r="AD28" s="666"/>
      <c r="AE28" s="666"/>
      <c r="AF28" s="666"/>
      <c r="AG28" s="666"/>
      <c r="AH28" s="666"/>
    </row>
    <row r="29" spans="2:34" ht="18" customHeight="1">
      <c r="B29" s="667" t="s">
        <v>271</v>
      </c>
      <c r="C29" s="667"/>
      <c r="D29" s="667"/>
      <c r="E29" s="667"/>
      <c r="F29" s="667"/>
      <c r="G29" s="667"/>
      <c r="H29" s="667"/>
      <c r="I29" s="667"/>
      <c r="J29" s="667"/>
      <c r="K29" s="667"/>
      <c r="L29" s="667"/>
      <c r="M29" s="667"/>
      <c r="N29" s="667"/>
      <c r="O29" s="667"/>
      <c r="P29" s="667"/>
      <c r="Q29" s="667"/>
      <c r="R29" s="667"/>
      <c r="S29" s="667"/>
      <c r="T29" s="667"/>
      <c r="U29" s="667"/>
      <c r="V29" s="667"/>
      <c r="W29" s="667"/>
      <c r="X29" s="667"/>
      <c r="Y29" s="667"/>
      <c r="Z29" s="667"/>
      <c r="AA29" s="667"/>
      <c r="AB29" s="667"/>
      <c r="AC29" s="667"/>
      <c r="AD29" s="667"/>
      <c r="AE29" s="667"/>
      <c r="AF29" s="667"/>
      <c r="AG29" s="667"/>
      <c r="AH29" s="667"/>
    </row>
    <row r="30" spans="2:34" ht="18.75" customHeight="1">
      <c r="B30" s="665" t="s">
        <v>272</v>
      </c>
      <c r="C30" s="665"/>
      <c r="D30" s="665"/>
      <c r="E30" s="665"/>
      <c r="F30" s="665"/>
      <c r="G30" s="665"/>
      <c r="H30" s="665"/>
      <c r="I30" s="665"/>
      <c r="J30" s="665"/>
      <c r="K30" s="665"/>
      <c r="L30" s="665"/>
      <c r="M30" s="665"/>
      <c r="N30" s="665"/>
      <c r="O30" s="665"/>
      <c r="P30" s="665"/>
      <c r="Q30" s="665"/>
      <c r="R30" s="665"/>
      <c r="S30" s="665"/>
      <c r="T30" s="665"/>
      <c r="U30" s="665"/>
      <c r="V30" s="665"/>
      <c r="W30" s="665"/>
      <c r="X30" s="665"/>
      <c r="Y30" s="665"/>
      <c r="Z30" s="665"/>
      <c r="AA30" s="665"/>
      <c r="AB30" s="665"/>
      <c r="AC30" s="665"/>
      <c r="AD30" s="665"/>
      <c r="AE30" s="665"/>
      <c r="AF30" s="665"/>
      <c r="AG30" s="665"/>
      <c r="AH30" s="665"/>
    </row>
    <row r="31" spans="2:34" ht="18.75" customHeight="1">
      <c r="B31" s="665"/>
      <c r="C31" s="665"/>
      <c r="D31" s="665"/>
      <c r="E31" s="665"/>
      <c r="F31" s="665"/>
      <c r="G31" s="665"/>
      <c r="H31" s="665"/>
      <c r="I31" s="665"/>
      <c r="J31" s="665"/>
      <c r="K31" s="665"/>
      <c r="L31" s="665"/>
      <c r="M31" s="665"/>
      <c r="N31" s="665"/>
      <c r="O31" s="665"/>
      <c r="P31" s="665"/>
      <c r="Q31" s="665"/>
      <c r="R31" s="665"/>
      <c r="S31" s="665"/>
      <c r="T31" s="665"/>
      <c r="U31" s="665"/>
      <c r="V31" s="665"/>
      <c r="W31" s="665"/>
      <c r="X31" s="665"/>
      <c r="Y31" s="665"/>
      <c r="Z31" s="665"/>
      <c r="AA31" s="665"/>
      <c r="AB31" s="665"/>
      <c r="AC31" s="665"/>
      <c r="AD31" s="665"/>
      <c r="AE31" s="665"/>
      <c r="AF31" s="665"/>
      <c r="AG31" s="665"/>
      <c r="AH31" s="665"/>
    </row>
    <row r="32" spans="2:34" ht="18.75" customHeight="1">
      <c r="B32" s="665" t="s">
        <v>273</v>
      </c>
      <c r="C32" s="665"/>
      <c r="D32" s="665"/>
      <c r="E32" s="665"/>
      <c r="F32" s="665"/>
      <c r="G32" s="665"/>
      <c r="H32" s="665"/>
      <c r="I32" s="665"/>
      <c r="J32" s="665"/>
      <c r="K32" s="665"/>
      <c r="L32" s="665"/>
      <c r="M32" s="665"/>
      <c r="N32" s="665"/>
      <c r="O32" s="665"/>
      <c r="P32" s="665"/>
      <c r="Q32" s="665"/>
      <c r="R32" s="665"/>
      <c r="S32" s="665"/>
      <c r="T32" s="665"/>
      <c r="U32" s="665"/>
      <c r="V32" s="665"/>
      <c r="W32" s="665"/>
      <c r="X32" s="665"/>
      <c r="Y32" s="665"/>
      <c r="Z32" s="665"/>
      <c r="AA32" s="665"/>
      <c r="AB32" s="665"/>
      <c r="AC32" s="665"/>
      <c r="AD32" s="665"/>
      <c r="AE32" s="665"/>
      <c r="AF32" s="665"/>
      <c r="AG32" s="665"/>
      <c r="AH32" s="665"/>
    </row>
    <row r="33" spans="2:34" ht="18.75" customHeight="1">
      <c r="B33" s="665"/>
      <c r="C33" s="665"/>
      <c r="D33" s="665"/>
      <c r="E33" s="665"/>
      <c r="F33" s="665"/>
      <c r="G33" s="665"/>
      <c r="H33" s="665"/>
      <c r="I33" s="665"/>
      <c r="J33" s="665"/>
      <c r="K33" s="665"/>
      <c r="L33" s="665"/>
      <c r="M33" s="665"/>
      <c r="N33" s="665"/>
      <c r="O33" s="665"/>
      <c r="P33" s="665"/>
      <c r="Q33" s="665"/>
      <c r="R33" s="665"/>
      <c r="S33" s="665"/>
      <c r="T33" s="665"/>
      <c r="U33" s="665"/>
      <c r="V33" s="665"/>
      <c r="W33" s="665"/>
      <c r="X33" s="665"/>
      <c r="Y33" s="665"/>
      <c r="Z33" s="665"/>
      <c r="AA33" s="665"/>
      <c r="AB33" s="665"/>
      <c r="AC33" s="665"/>
      <c r="AD33" s="665"/>
      <c r="AE33" s="665"/>
      <c r="AF33" s="665"/>
      <c r="AG33" s="665"/>
      <c r="AH33" s="665"/>
    </row>
    <row r="34" spans="2:34" ht="18.75" customHeight="1">
      <c r="B34" s="665"/>
      <c r="C34" s="665"/>
      <c r="D34" s="665"/>
      <c r="E34" s="665"/>
      <c r="F34" s="665"/>
      <c r="G34" s="665"/>
      <c r="H34" s="665"/>
      <c r="I34" s="665"/>
      <c r="J34" s="665"/>
      <c r="K34" s="665"/>
      <c r="L34" s="665"/>
      <c r="M34" s="665"/>
      <c r="N34" s="665"/>
      <c r="O34" s="665"/>
      <c r="P34" s="665"/>
      <c r="Q34" s="665"/>
      <c r="R34" s="665"/>
      <c r="S34" s="665"/>
      <c r="T34" s="665"/>
      <c r="U34" s="665"/>
      <c r="V34" s="665"/>
      <c r="W34" s="665"/>
      <c r="X34" s="665"/>
      <c r="Y34" s="665"/>
      <c r="Z34" s="665"/>
      <c r="AA34" s="665"/>
      <c r="AB34" s="665"/>
      <c r="AC34" s="665"/>
      <c r="AD34" s="665"/>
      <c r="AE34" s="665"/>
      <c r="AF34" s="665"/>
      <c r="AG34" s="665"/>
      <c r="AH34" s="665"/>
    </row>
    <row r="35" spans="2:34" ht="18.75" customHeight="1">
      <c r="B35" s="64" t="s">
        <v>274</v>
      </c>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row>
    <row r="36" spans="2:34" ht="18.75" customHeight="1">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row>
    <row r="37" spans="2:34" ht="18.75" customHeight="1">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row>
    <row r="38" spans="2:34" ht="18.75" customHeight="1">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row>
    <row r="39" spans="2:34" ht="18.75" customHeight="1">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row>
    <row r="40" spans="2:34" ht="18.75" customHeight="1">
      <c r="B40" s="57"/>
    </row>
    <row r="41" spans="2:34" ht="18.75" customHeight="1">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row>
  </sheetData>
  <sheetProtection sheet="1" objects="1" scenarios="1"/>
  <protectedRanges>
    <protectedRange sqref="A19:XFD22" name="範囲1"/>
  </protectedRanges>
  <mergeCells count="29">
    <mergeCell ref="B17:AH17"/>
    <mergeCell ref="C8:N8"/>
    <mergeCell ref="B19:AH22"/>
    <mergeCell ref="R11:T11"/>
    <mergeCell ref="U11:AH11"/>
    <mergeCell ref="R12:T12"/>
    <mergeCell ref="U12:AH13"/>
    <mergeCell ref="R14:T14"/>
    <mergeCell ref="U14:AH14"/>
    <mergeCell ref="A1:AD1"/>
    <mergeCell ref="AE1:AH1"/>
    <mergeCell ref="Z2:AH2"/>
    <mergeCell ref="Z3:AH3"/>
    <mergeCell ref="C7:N7"/>
    <mergeCell ref="B24:AH24"/>
    <mergeCell ref="B26:L26"/>
    <mergeCell ref="M26:N26"/>
    <mergeCell ref="O26:U26"/>
    <mergeCell ref="B27:L27"/>
    <mergeCell ref="M27:N27"/>
    <mergeCell ref="O27:U27"/>
    <mergeCell ref="B32:AH32"/>
    <mergeCell ref="B33:AH33"/>
    <mergeCell ref="B34:AH34"/>
    <mergeCell ref="B28:N28"/>
    <mergeCell ref="O28:AH28"/>
    <mergeCell ref="B29:AH29"/>
    <mergeCell ref="B30:AH30"/>
    <mergeCell ref="B31:AH31"/>
  </mergeCells>
  <phoneticPr fontId="8"/>
  <printOptions horizontalCentered="1"/>
  <pageMargins left="0.70866141732283472" right="0.70866141732283472" top="0.74803149606299213" bottom="0.74803149606299213" header="0.31496062992125984" footer="0.31496062992125984"/>
  <pageSetup paperSize="9" scale="91" orientation="portrait" r:id="rId1"/>
  <headerFooter>
    <oddFooter>&amp;R&amp;"ＭＳ 明朝,標準"（日本産業規格　Ａ列４番）</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E91F-9CD5-4F72-948E-A17717240D39}">
  <sheetPr>
    <tabColor theme="0" tint="-0.499984740745262"/>
  </sheetPr>
  <dimension ref="A1:BE82"/>
  <sheetViews>
    <sheetView showZeros="0" view="pageBreakPreview" zoomScaleNormal="100" zoomScaleSheetLayoutView="100" workbookViewId="0">
      <selection activeCell="D43" sqref="D43:L43"/>
    </sheetView>
  </sheetViews>
  <sheetFormatPr defaultColWidth="2.42578125" defaultRowHeight="15" customHeight="1"/>
  <cols>
    <col min="1" max="1" width="3.42578125" style="33" customWidth="1"/>
    <col min="2" max="27" width="2.42578125" style="33"/>
    <col min="28" max="28" width="3" style="33" bestFit="1" customWidth="1"/>
    <col min="29" max="29" width="2.42578125" style="33"/>
    <col min="30" max="30" width="2.5703125" style="33" customWidth="1"/>
    <col min="31" max="35" width="2.42578125" style="33"/>
    <col min="36" max="37" width="2.42578125" style="33" customWidth="1"/>
    <col min="38" max="38" width="2.5703125" style="33" customWidth="1"/>
    <col min="39" max="39" width="2.42578125" style="33" customWidth="1"/>
    <col min="40" max="52" width="2.42578125" style="33"/>
    <col min="53" max="53" width="2.5703125" style="33" customWidth="1"/>
    <col min="54" max="54" width="2.42578125" style="33"/>
    <col min="55" max="55" width="6.42578125" style="33" bestFit="1" customWidth="1"/>
    <col min="56" max="16384" width="2.42578125" style="33"/>
  </cols>
  <sheetData>
    <row r="1" spans="1:55" ht="15" customHeight="1">
      <c r="B1" s="626" t="s">
        <v>193</v>
      </c>
      <c r="C1" s="626"/>
      <c r="D1" s="626"/>
      <c r="E1" s="626"/>
      <c r="F1" s="34"/>
    </row>
    <row r="2" spans="1:55" ht="22.5" customHeight="1">
      <c r="B2" s="679" t="s">
        <v>275</v>
      </c>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c r="AT2" s="679"/>
      <c r="AU2" s="679"/>
      <c r="AV2" s="679"/>
      <c r="AW2" s="679"/>
      <c r="AX2" s="679"/>
      <c r="AY2" s="679"/>
      <c r="AZ2" s="679"/>
      <c r="BA2" s="679"/>
      <c r="BB2" s="679"/>
    </row>
    <row r="3" spans="1:55" ht="7.5" customHeight="1"/>
    <row r="4" spans="1:55" ht="13.5" customHeight="1">
      <c r="B4" s="33" t="s">
        <v>276</v>
      </c>
    </row>
    <row r="5" spans="1:55" ht="4.5" customHeight="1" thickBot="1"/>
    <row r="6" spans="1:55" ht="13.5" customHeight="1">
      <c r="C6" s="480" t="s">
        <v>196</v>
      </c>
      <c r="D6" s="481"/>
      <c r="E6" s="481"/>
      <c r="F6" s="481"/>
      <c r="G6" s="481"/>
      <c r="H6" s="481"/>
      <c r="I6" s="481"/>
      <c r="J6" s="481"/>
      <c r="K6" s="481"/>
      <c r="L6" s="481"/>
      <c r="M6" s="481"/>
      <c r="N6" s="481"/>
      <c r="O6" s="481"/>
      <c r="P6" s="481"/>
      <c r="Q6" s="481"/>
      <c r="R6" s="481"/>
      <c r="S6" s="481"/>
      <c r="T6" s="481"/>
      <c r="U6" s="481"/>
      <c r="V6" s="481"/>
      <c r="W6" s="482"/>
      <c r="X6" s="628" t="s">
        <v>197</v>
      </c>
      <c r="Y6" s="629"/>
      <c r="Z6" s="629"/>
      <c r="AA6" s="629"/>
      <c r="AB6" s="629"/>
      <c r="AC6" s="629"/>
      <c r="AD6" s="629"/>
      <c r="AE6" s="629"/>
      <c r="AF6" s="629"/>
      <c r="AG6" s="629"/>
      <c r="AH6" s="629"/>
      <c r="AI6" s="630"/>
      <c r="AJ6" s="628" t="s">
        <v>198</v>
      </c>
      <c r="AK6" s="629"/>
      <c r="AL6" s="629"/>
      <c r="AM6" s="629"/>
      <c r="AN6" s="629"/>
      <c r="AO6" s="629"/>
      <c r="AP6" s="629"/>
      <c r="AQ6" s="629"/>
      <c r="AR6" s="629"/>
      <c r="AS6" s="629"/>
      <c r="AT6" s="629"/>
      <c r="AU6" s="629"/>
      <c r="AV6" s="629"/>
      <c r="AW6" s="629"/>
      <c r="AX6" s="629"/>
      <c r="AY6" s="629"/>
      <c r="AZ6" s="629"/>
      <c r="BA6" s="642"/>
    </row>
    <row r="7" spans="1:55" ht="13.5" customHeight="1">
      <c r="C7" s="449" t="s">
        <v>199</v>
      </c>
      <c r="D7" s="450"/>
      <c r="E7" s="450"/>
      <c r="F7" s="450"/>
      <c r="G7" s="450"/>
      <c r="H7" s="450"/>
      <c r="I7" s="450"/>
      <c r="J7" s="450"/>
      <c r="K7" s="450"/>
      <c r="L7" s="631"/>
      <c r="M7" s="632" t="s">
        <v>200</v>
      </c>
      <c r="N7" s="450"/>
      <c r="O7" s="450"/>
      <c r="P7" s="631"/>
      <c r="Q7" s="633" t="s">
        <v>201</v>
      </c>
      <c r="R7" s="634"/>
      <c r="S7" s="634"/>
      <c r="T7" s="634"/>
      <c r="U7" s="634"/>
      <c r="V7" s="634"/>
      <c r="W7" s="635"/>
      <c r="X7" s="636" t="s">
        <v>202</v>
      </c>
      <c r="Y7" s="637"/>
      <c r="Z7" s="637"/>
      <c r="AA7" s="638"/>
      <c r="AB7" s="639" t="s">
        <v>203</v>
      </c>
      <c r="AC7" s="640"/>
      <c r="AD7" s="640"/>
      <c r="AE7" s="641"/>
      <c r="AF7" s="455" t="s">
        <v>204</v>
      </c>
      <c r="AG7" s="453"/>
      <c r="AH7" s="453"/>
      <c r="AI7" s="454"/>
      <c r="AJ7" s="634"/>
      <c r="AK7" s="634"/>
      <c r="AL7" s="634"/>
      <c r="AM7" s="634"/>
      <c r="AN7" s="634"/>
      <c r="AO7" s="634"/>
      <c r="AP7" s="634"/>
      <c r="AQ7" s="634"/>
      <c r="AR7" s="634"/>
      <c r="AS7" s="634"/>
      <c r="AT7" s="634"/>
      <c r="AU7" s="634"/>
      <c r="AV7" s="634"/>
      <c r="AW7" s="634"/>
      <c r="AX7" s="634"/>
      <c r="AY7" s="634"/>
      <c r="AZ7" s="634"/>
      <c r="BA7" s="643"/>
    </row>
    <row r="8" spans="1:55" ht="13.5" customHeight="1">
      <c r="C8" s="606" t="s">
        <v>205</v>
      </c>
      <c r="D8" s="607"/>
      <c r="E8" s="607"/>
      <c r="F8" s="607"/>
      <c r="G8" s="607"/>
      <c r="H8" s="607"/>
      <c r="I8" s="607"/>
      <c r="J8" s="607"/>
      <c r="K8" s="607"/>
      <c r="L8" s="608"/>
      <c r="M8" s="609">
        <f>入力シート!AC22</f>
        <v>0</v>
      </c>
      <c r="N8" s="610"/>
      <c r="O8" s="610"/>
      <c r="P8" s="611"/>
      <c r="Q8" s="645" t="s">
        <v>206</v>
      </c>
      <c r="R8" s="616"/>
      <c r="S8" s="616"/>
      <c r="T8" s="616"/>
      <c r="U8" s="616"/>
      <c r="V8" s="616"/>
      <c r="W8" s="616"/>
      <c r="X8" s="609">
        <f>IFERROR(_xlfn.IFS($BC$48="1",M8/2*$BC$13*2,$BC$48="2",M8/2*$BC$13,$BC$48="3",M8*$BC$13,$BC$48="4",M8*$BC$13),"")</f>
        <v>0</v>
      </c>
      <c r="Y8" s="610"/>
      <c r="Z8" s="610"/>
      <c r="AA8" s="611"/>
      <c r="AB8" s="421">
        <f>IFERROR(M8-X8,"")</f>
        <v>0</v>
      </c>
      <c r="AC8" s="422"/>
      <c r="AD8" s="422"/>
      <c r="AE8" s="423"/>
      <c r="AF8" s="571"/>
      <c r="AG8" s="572"/>
      <c r="AH8" s="572"/>
      <c r="AI8" s="573"/>
      <c r="AJ8" s="616" t="s">
        <v>207</v>
      </c>
      <c r="AK8" s="616"/>
      <c r="AL8" s="616"/>
      <c r="AM8" s="616"/>
      <c r="AN8" s="623" t="str">
        <f>入力シート!Y18&amp;"人"</f>
        <v>人</v>
      </c>
      <c r="AO8" s="623"/>
      <c r="AP8" s="623"/>
      <c r="AQ8" s="623"/>
      <c r="AR8" s="623"/>
      <c r="AS8" s="623"/>
      <c r="AT8" s="623"/>
      <c r="AU8" s="623"/>
      <c r="AV8" s="623"/>
      <c r="AW8" s="623"/>
      <c r="AX8" s="623"/>
      <c r="AY8" s="623"/>
      <c r="AZ8" s="623"/>
      <c r="BA8" s="624"/>
    </row>
    <row r="9" spans="1:55" ht="13.5" customHeight="1">
      <c r="A9" s="33">
        <v>1</v>
      </c>
      <c r="C9" s="36"/>
      <c r="D9" s="612"/>
      <c r="E9" s="612"/>
      <c r="F9" s="612"/>
      <c r="G9" s="612"/>
      <c r="H9" s="612"/>
      <c r="I9" s="612"/>
      <c r="J9" s="612"/>
      <c r="K9" s="612"/>
      <c r="L9" s="619"/>
      <c r="M9" s="620"/>
      <c r="N9" s="621"/>
      <c r="O9" s="621"/>
      <c r="P9" s="622"/>
      <c r="Q9" s="644"/>
      <c r="R9" s="612"/>
      <c r="S9" s="612"/>
      <c r="T9" s="612"/>
      <c r="U9" s="612"/>
      <c r="V9" s="612"/>
      <c r="W9" s="612"/>
      <c r="X9" s="421"/>
      <c r="Y9" s="422"/>
      <c r="Z9" s="422"/>
      <c r="AA9" s="423"/>
      <c r="AB9" s="422"/>
      <c r="AC9" s="422"/>
      <c r="AD9" s="422"/>
      <c r="AE9" s="423"/>
      <c r="AF9" s="574"/>
      <c r="AG9" s="575"/>
      <c r="AH9" s="575"/>
      <c r="AI9" s="576"/>
      <c r="AJ9" s="618"/>
      <c r="AK9" s="618"/>
      <c r="AL9" s="618"/>
      <c r="AM9" s="618"/>
      <c r="AN9" s="612"/>
      <c r="AO9" s="612"/>
      <c r="AP9" s="612"/>
      <c r="AQ9" s="612"/>
      <c r="AR9" s="612"/>
      <c r="AS9" s="612"/>
      <c r="AT9" s="612"/>
      <c r="AU9" s="612"/>
      <c r="AV9" s="612"/>
      <c r="AW9" s="612"/>
      <c r="AX9" s="612"/>
      <c r="AY9" s="612"/>
      <c r="AZ9" s="612"/>
      <c r="BA9" s="613"/>
    </row>
    <row r="10" spans="1:55" ht="13.5" customHeight="1">
      <c r="A10" s="33">
        <v>2</v>
      </c>
      <c r="C10" s="37"/>
      <c r="D10" s="612"/>
      <c r="E10" s="612"/>
      <c r="F10" s="612"/>
      <c r="G10" s="612"/>
      <c r="H10" s="612"/>
      <c r="I10" s="612"/>
      <c r="J10" s="612"/>
      <c r="K10" s="612"/>
      <c r="L10" s="619"/>
      <c r="M10" s="620"/>
      <c r="N10" s="621"/>
      <c r="O10" s="621"/>
      <c r="P10" s="622"/>
      <c r="Q10" s="644"/>
      <c r="R10" s="612"/>
      <c r="S10" s="612"/>
      <c r="T10" s="612"/>
      <c r="U10" s="612"/>
      <c r="V10" s="612"/>
      <c r="W10" s="612"/>
      <c r="X10" s="421"/>
      <c r="Y10" s="422"/>
      <c r="Z10" s="422"/>
      <c r="AA10" s="423"/>
      <c r="AB10" s="422"/>
      <c r="AC10" s="422"/>
      <c r="AD10" s="422"/>
      <c r="AE10" s="423"/>
      <c r="AF10" s="574"/>
      <c r="AG10" s="575"/>
      <c r="AH10" s="575"/>
      <c r="AI10" s="576"/>
      <c r="AJ10" s="617"/>
      <c r="AK10" s="617"/>
      <c r="AL10" s="617"/>
      <c r="AM10" s="617"/>
      <c r="AN10" s="614"/>
      <c r="AO10" s="614"/>
      <c r="AP10" s="614"/>
      <c r="AQ10" s="614"/>
      <c r="AR10" s="614"/>
      <c r="AS10" s="614"/>
      <c r="AT10" s="614"/>
      <c r="AU10" s="614"/>
      <c r="AV10" s="614"/>
      <c r="AW10" s="614"/>
      <c r="AX10" s="614"/>
      <c r="AY10" s="614"/>
      <c r="AZ10" s="614"/>
      <c r="BA10" s="615"/>
    </row>
    <row r="11" spans="1:55" ht="13.5" customHeight="1">
      <c r="A11" s="33">
        <v>3</v>
      </c>
      <c r="C11" s="583" t="s">
        <v>208</v>
      </c>
      <c r="D11" s="300"/>
      <c r="E11" s="300"/>
      <c r="F11" s="300"/>
      <c r="G11" s="300"/>
      <c r="H11" s="300"/>
      <c r="I11" s="300"/>
      <c r="J11" s="300"/>
      <c r="K11" s="300"/>
      <c r="L11" s="301"/>
      <c r="M11" s="421"/>
      <c r="N11" s="422"/>
      <c r="O11" s="422"/>
      <c r="P11" s="423"/>
      <c r="Q11" s="559"/>
      <c r="R11" s="560"/>
      <c r="S11" s="560"/>
      <c r="T11" s="560"/>
      <c r="U11" s="3"/>
      <c r="V11" s="179"/>
      <c r="W11" s="179"/>
      <c r="X11" s="421"/>
      <c r="Y11" s="422"/>
      <c r="Z11" s="422"/>
      <c r="AA11" s="423"/>
      <c r="AB11" s="422"/>
      <c r="AC11" s="422"/>
      <c r="AD11" s="422"/>
      <c r="AE11" s="423"/>
      <c r="AF11" s="574"/>
      <c r="AG11" s="575"/>
      <c r="AH11" s="575"/>
      <c r="AI11" s="576"/>
      <c r="AJ11" s="430"/>
      <c r="AK11" s="430"/>
      <c r="AL11" s="430"/>
      <c r="AM11" s="430"/>
      <c r="AN11" s="179"/>
      <c r="AO11" s="179"/>
      <c r="AP11" s="179"/>
      <c r="AQ11" s="179"/>
      <c r="AR11" s="179"/>
      <c r="AS11" s="179"/>
      <c r="AT11" s="179"/>
      <c r="AU11" s="179"/>
      <c r="AV11" s="179"/>
      <c r="AW11" s="179"/>
      <c r="AX11" s="300"/>
      <c r="AY11" s="300"/>
      <c r="AZ11" s="300"/>
      <c r="BA11" s="625"/>
    </row>
    <row r="12" spans="1:55" ht="13.5" customHeight="1">
      <c r="A12" s="33">
        <v>4</v>
      </c>
      <c r="C12" s="36"/>
      <c r="D12" s="654" t="s">
        <v>209</v>
      </c>
      <c r="E12" s="654"/>
      <c r="F12" s="654"/>
      <c r="G12" s="654"/>
      <c r="H12" s="654"/>
      <c r="I12" s="654"/>
      <c r="J12" s="654"/>
      <c r="K12" s="654"/>
      <c r="L12" s="655"/>
      <c r="M12" s="656"/>
      <c r="N12" s="657"/>
      <c r="O12" s="657"/>
      <c r="P12" s="658"/>
      <c r="Q12" s="659"/>
      <c r="R12" s="660"/>
      <c r="S12" s="660"/>
      <c r="T12" s="660"/>
      <c r="U12" s="82"/>
      <c r="V12" s="661"/>
      <c r="W12" s="662"/>
      <c r="X12" s="421"/>
      <c r="Y12" s="422"/>
      <c r="Z12" s="422"/>
      <c r="AA12" s="423"/>
      <c r="AB12" s="421"/>
      <c r="AC12" s="422"/>
      <c r="AD12" s="422"/>
      <c r="AE12" s="423"/>
      <c r="AF12" s="574"/>
      <c r="AG12" s="575"/>
      <c r="AH12" s="575"/>
      <c r="AI12" s="576"/>
      <c r="AJ12" s="663"/>
      <c r="AK12" s="664"/>
      <c r="AL12" s="664"/>
      <c r="AM12" s="664"/>
      <c r="AN12" s="652"/>
      <c r="AO12" s="652"/>
      <c r="AP12" s="652"/>
      <c r="AQ12" s="652"/>
      <c r="AR12" s="652"/>
      <c r="AS12" s="652"/>
      <c r="AT12" s="652"/>
      <c r="AU12" s="652"/>
      <c r="AV12" s="652"/>
      <c r="AW12" s="652"/>
      <c r="AX12" s="652"/>
      <c r="AY12" s="652"/>
      <c r="AZ12" s="652"/>
      <c r="BA12" s="653"/>
    </row>
    <row r="13" spans="1:55" ht="13.5" customHeight="1">
      <c r="A13" s="33">
        <v>5</v>
      </c>
      <c r="C13" s="37"/>
      <c r="D13" s="428">
        <f>IF(ISNA(VLOOKUP(A9,入力シート!$B$39:$L$48,3,FALSE)),"",VLOOKUP(A9,入力シート!$B$39:$L$48,3,FALSE))</f>
        <v>0</v>
      </c>
      <c r="E13" s="428"/>
      <c r="F13" s="428"/>
      <c r="G13" s="428"/>
      <c r="H13" s="428"/>
      <c r="I13" s="428"/>
      <c r="J13" s="428"/>
      <c r="K13" s="428"/>
      <c r="L13" s="429"/>
      <c r="M13" s="421" t="str">
        <f>IF(VLOOKUP(A9,入力シート!$B$39:$AL$48,33,FALSE)="","",VLOOKUP(A9,入力シート!$B$39:$AL$48,33,FALSE))</f>
        <v/>
      </c>
      <c r="N13" s="422"/>
      <c r="O13" s="422"/>
      <c r="P13" s="423"/>
      <c r="Q13" s="424">
        <f>IF(ISNA(VLOOKUP(A9,入力シート!$B$39:$AL$48,33,FALSE)),"",VLOOKUP(A9,入力シート!$B$39:$AL$48,33,FALSE))</f>
        <v>0</v>
      </c>
      <c r="R13" s="425"/>
      <c r="S13" s="425"/>
      <c r="T13" s="425"/>
      <c r="U13" s="3" t="str">
        <f>IF(V13="","","×")</f>
        <v/>
      </c>
      <c r="V13" s="179" t="str">
        <f>IF(M13="","","一式")</f>
        <v/>
      </c>
      <c r="W13" s="275"/>
      <c r="X13" s="421" t="str">
        <f>IFERROR(_xlfn.IFS($BC$48="1",M13/2*$BC$13*2,$BC$48="2",M13/2*$BC$13,$BC$48="3",M13*$BC$13,$BC$48="4",M13*$BC$13),"")</f>
        <v/>
      </c>
      <c r="Y13" s="422"/>
      <c r="Z13" s="422"/>
      <c r="AA13" s="423"/>
      <c r="AB13" s="421" t="str">
        <f>IFERROR(M13-X13,"")</f>
        <v/>
      </c>
      <c r="AC13" s="422"/>
      <c r="AD13" s="422"/>
      <c r="AE13" s="423"/>
      <c r="AF13" s="574"/>
      <c r="AG13" s="575"/>
      <c r="AH13" s="575"/>
      <c r="AI13" s="576"/>
      <c r="AJ13" s="544" t="s">
        <v>210</v>
      </c>
      <c r="AK13" s="545"/>
      <c r="AL13" s="431" t="str">
        <f>IF(M13="","",(VLOOKUP(A9,入力シート!$B$39:$AB$48,12,0)))</f>
        <v/>
      </c>
      <c r="AM13" s="432"/>
      <c r="AN13" s="432"/>
      <c r="AO13" s="432"/>
      <c r="AP13" s="432"/>
      <c r="AQ13" s="432"/>
      <c r="AR13" s="432"/>
      <c r="AS13" s="432"/>
      <c r="AT13" s="432"/>
      <c r="AU13" s="432"/>
      <c r="AV13" s="432"/>
      <c r="AW13" s="432"/>
      <c r="AX13" s="432"/>
      <c r="AY13" s="432"/>
      <c r="AZ13" s="432"/>
      <c r="BA13" s="433"/>
      <c r="BC13" s="33">
        <f>IF(SUM(入力シート!N18,入力シート!O36,入力シート!S78)&gt;=2000000,2000000/('別紙 (2)'!M48-SUM(入力シート!AS82:AV95)),1)</f>
        <v>1</v>
      </c>
    </row>
    <row r="14" spans="1:55" ht="13.5" customHeight="1">
      <c r="A14" s="33">
        <v>6</v>
      </c>
      <c r="C14" s="37"/>
      <c r="D14" s="428">
        <f>IF(ISNA(VLOOKUP(A10,入力シート!$B$39:$L$48,3,FALSE)),"",VLOOKUP(A10,入力シート!$B$39:$L$48,3,FALSE))</f>
        <v>0</v>
      </c>
      <c r="E14" s="428"/>
      <c r="F14" s="428"/>
      <c r="G14" s="428"/>
      <c r="H14" s="428"/>
      <c r="I14" s="428"/>
      <c r="J14" s="428"/>
      <c r="K14" s="428"/>
      <c r="L14" s="429"/>
      <c r="M14" s="421" t="str">
        <f>IF(VLOOKUP(A10,入力シート!$B$39:$AL$48,33,FALSE)="","",VLOOKUP(A10,入力シート!$B$39:$AL$48,33,FALSE))</f>
        <v/>
      </c>
      <c r="N14" s="422"/>
      <c r="O14" s="422"/>
      <c r="P14" s="423"/>
      <c r="Q14" s="424">
        <f>IF(ISNA(VLOOKUP(A10,入力シート!$B$39:$AL$48,33,FALSE)),"",VLOOKUP(A10,入力シート!$B$39:$AL$48,33,FALSE))</f>
        <v>0</v>
      </c>
      <c r="R14" s="425"/>
      <c r="S14" s="425"/>
      <c r="T14" s="425"/>
      <c r="U14" s="3" t="str">
        <f t="shared" ref="U14:U22" si="0">IF(V14="","","×")</f>
        <v/>
      </c>
      <c r="V14" s="179" t="str">
        <f t="shared" ref="V14:V33" si="1">IF(M14="","","一式")</f>
        <v/>
      </c>
      <c r="W14" s="275"/>
      <c r="X14" s="421" t="str">
        <f t="shared" ref="X14:X33" si="2">IFERROR(_xlfn.IFS($BC$48="1",M14/2*$BC$13*2,$BC$48="2",M14/2*$BC$13,$BC$48="3",M14*$BC$13,$BC$48="4",M14*$BC$13),"")</f>
        <v/>
      </c>
      <c r="Y14" s="422"/>
      <c r="Z14" s="422"/>
      <c r="AA14" s="423"/>
      <c r="AB14" s="421" t="str">
        <f t="shared" ref="AB14:AB33" si="3">IFERROR(M14-X14,"")</f>
        <v/>
      </c>
      <c r="AC14" s="422"/>
      <c r="AD14" s="422"/>
      <c r="AE14" s="423"/>
      <c r="AF14" s="574"/>
      <c r="AG14" s="575"/>
      <c r="AH14" s="575"/>
      <c r="AI14" s="576"/>
      <c r="AJ14" s="546"/>
      <c r="AK14" s="547"/>
      <c r="AL14" s="431" t="str">
        <f>IF(M14="","",(VLOOKUP(A10,入力シート!$B$39:$AB$48,12,0)))</f>
        <v/>
      </c>
      <c r="AM14" s="432"/>
      <c r="AN14" s="432"/>
      <c r="AO14" s="432"/>
      <c r="AP14" s="432"/>
      <c r="AQ14" s="432"/>
      <c r="AR14" s="432"/>
      <c r="AS14" s="432"/>
      <c r="AT14" s="432"/>
      <c r="AU14" s="432"/>
      <c r="AV14" s="432"/>
      <c r="AW14" s="432"/>
      <c r="AX14" s="432"/>
      <c r="AY14" s="432"/>
      <c r="AZ14" s="432"/>
      <c r="BA14" s="433"/>
    </row>
    <row r="15" spans="1:55" ht="13.5" customHeight="1">
      <c r="A15" s="33">
        <v>7</v>
      </c>
      <c r="C15" s="36"/>
      <c r="D15" s="428">
        <f>IF(ISNA(VLOOKUP(A11,入力シート!$B$39:$L$48,3,FALSE)),"",VLOOKUP(A11,入力シート!$B$39:$L$48,3,FALSE))</f>
        <v>0</v>
      </c>
      <c r="E15" s="428"/>
      <c r="F15" s="428"/>
      <c r="G15" s="428"/>
      <c r="H15" s="428"/>
      <c r="I15" s="428"/>
      <c r="J15" s="428"/>
      <c r="K15" s="428"/>
      <c r="L15" s="429"/>
      <c r="M15" s="421" t="str">
        <f>IF(VLOOKUP(A11,入力シート!$B$39:$AL$48,33,FALSE)="","",VLOOKUP(A11,入力シート!$B$39:$AL$48,33,FALSE))</f>
        <v/>
      </c>
      <c r="N15" s="422"/>
      <c r="O15" s="422"/>
      <c r="P15" s="423"/>
      <c r="Q15" s="424">
        <f>IF(ISNA(VLOOKUP(A11,入力シート!$B$39:$AL$48,33,FALSE)),"",VLOOKUP(A11,入力シート!$B$39:$AL$48,33,FALSE))</f>
        <v>0</v>
      </c>
      <c r="R15" s="425"/>
      <c r="S15" s="425"/>
      <c r="T15" s="425"/>
      <c r="U15" s="3" t="str">
        <f>IF(V15="","","×")</f>
        <v/>
      </c>
      <c r="V15" s="179" t="str">
        <f>IF(M15="","","一式")</f>
        <v/>
      </c>
      <c r="W15" s="275"/>
      <c r="X15" s="421" t="str">
        <f t="shared" si="2"/>
        <v/>
      </c>
      <c r="Y15" s="422"/>
      <c r="Z15" s="422"/>
      <c r="AA15" s="423"/>
      <c r="AB15" s="421" t="str">
        <f>IFERROR(M15-X15,"")</f>
        <v/>
      </c>
      <c r="AC15" s="422"/>
      <c r="AD15" s="422"/>
      <c r="AE15" s="423"/>
      <c r="AF15" s="574"/>
      <c r="AG15" s="575"/>
      <c r="AH15" s="575"/>
      <c r="AI15" s="576"/>
      <c r="AJ15" s="546"/>
      <c r="AK15" s="547"/>
      <c r="AL15" s="431" t="str">
        <f>IF(M15="","",(VLOOKUP(A11,入力シート!$B$39:$AB$48,12,0)))</f>
        <v/>
      </c>
      <c r="AM15" s="432"/>
      <c r="AN15" s="432"/>
      <c r="AO15" s="432"/>
      <c r="AP15" s="432"/>
      <c r="AQ15" s="432"/>
      <c r="AR15" s="432"/>
      <c r="AS15" s="432"/>
      <c r="AT15" s="432"/>
      <c r="AU15" s="432"/>
      <c r="AV15" s="432"/>
      <c r="AW15" s="432"/>
      <c r="AX15" s="432"/>
      <c r="AY15" s="432"/>
      <c r="AZ15" s="432"/>
      <c r="BA15" s="433"/>
    </row>
    <row r="16" spans="1:55" ht="13.5" customHeight="1">
      <c r="A16" s="33">
        <v>8</v>
      </c>
      <c r="C16" s="37"/>
      <c r="D16" s="428">
        <f>IF(ISNA(VLOOKUP(A12,入力シート!$B$39:$L$48,3,FALSE)),"",VLOOKUP(A12,入力シート!$B$39:$L$48,3,FALSE))</f>
        <v>0</v>
      </c>
      <c r="E16" s="428"/>
      <c r="F16" s="428"/>
      <c r="G16" s="428"/>
      <c r="H16" s="428"/>
      <c r="I16" s="428"/>
      <c r="J16" s="428"/>
      <c r="K16" s="428"/>
      <c r="L16" s="429"/>
      <c r="M16" s="421" t="str">
        <f>IF(VLOOKUP(A12,入力シート!$B$39:$AL$48,33,FALSE)="","",VLOOKUP(A12,入力シート!$B$39:$AL$48,33,FALSE))</f>
        <v/>
      </c>
      <c r="N16" s="422"/>
      <c r="O16" s="422"/>
      <c r="P16" s="423"/>
      <c r="Q16" s="424">
        <f>IF(ISNA(VLOOKUP(A12,入力シート!$B$39:$AL$48,33,FALSE)),"",VLOOKUP(A12,入力シート!$B$39:$AL$48,33,FALSE))</f>
        <v>0</v>
      </c>
      <c r="R16" s="425"/>
      <c r="S16" s="425"/>
      <c r="T16" s="425"/>
      <c r="U16" s="3" t="str">
        <f>IF(V16="","","×")</f>
        <v/>
      </c>
      <c r="V16" s="179" t="str">
        <f>IF(M16="","","一式")</f>
        <v/>
      </c>
      <c r="W16" s="275"/>
      <c r="X16" s="421" t="str">
        <f t="shared" si="2"/>
        <v/>
      </c>
      <c r="Y16" s="422"/>
      <c r="Z16" s="422"/>
      <c r="AA16" s="423"/>
      <c r="AB16" s="421" t="str">
        <f t="shared" ref="AB16:AB22" si="4">IFERROR(M16-X16,"")</f>
        <v/>
      </c>
      <c r="AC16" s="422"/>
      <c r="AD16" s="422"/>
      <c r="AE16" s="423"/>
      <c r="AF16" s="574"/>
      <c r="AG16" s="575"/>
      <c r="AH16" s="575"/>
      <c r="AI16" s="576"/>
      <c r="AJ16" s="546"/>
      <c r="AK16" s="547"/>
      <c r="AL16" s="431" t="str">
        <f>IF(M16="","",(VLOOKUP(A12,入力シート!$B$39:$AB$48,12,0)))</f>
        <v/>
      </c>
      <c r="AM16" s="432"/>
      <c r="AN16" s="432"/>
      <c r="AO16" s="432"/>
      <c r="AP16" s="432"/>
      <c r="AQ16" s="432"/>
      <c r="AR16" s="432"/>
      <c r="AS16" s="432"/>
      <c r="AT16" s="432"/>
      <c r="AU16" s="432"/>
      <c r="AV16" s="432"/>
      <c r="AW16" s="432"/>
      <c r="AX16" s="432"/>
      <c r="AY16" s="432"/>
      <c r="AZ16" s="432"/>
      <c r="BA16" s="433"/>
    </row>
    <row r="17" spans="1:53" ht="13.5" customHeight="1">
      <c r="A17" s="33">
        <v>9</v>
      </c>
      <c r="C17" s="37"/>
      <c r="D17" s="428">
        <f>IF(ISNA(VLOOKUP(A13,入力シート!$B$39:$L$48,3,FALSE)),"",VLOOKUP(A13,入力シート!$B$39:$L$48,3,FALSE))</f>
        <v>0</v>
      </c>
      <c r="E17" s="428"/>
      <c r="F17" s="428"/>
      <c r="G17" s="428"/>
      <c r="H17" s="428"/>
      <c r="I17" s="428"/>
      <c r="J17" s="428"/>
      <c r="K17" s="428"/>
      <c r="L17" s="429"/>
      <c r="M17" s="421" t="str">
        <f>IF(VLOOKUP(A13,入力シート!$B$39:$AL$48,33,FALSE)="","",VLOOKUP(A13,入力シート!$B$39:$AL$48,33,FALSE))</f>
        <v/>
      </c>
      <c r="N17" s="422"/>
      <c r="O17" s="422"/>
      <c r="P17" s="423"/>
      <c r="Q17" s="424">
        <f>IF(ISNA(VLOOKUP(A13,入力シート!$B$39:$AL$48,33,FALSE)),"",VLOOKUP(A13,入力シート!$B$39:$AL$48,33,FALSE))</f>
        <v>0</v>
      </c>
      <c r="R17" s="425"/>
      <c r="S17" s="425"/>
      <c r="T17" s="425"/>
      <c r="U17" s="3" t="str">
        <f t="shared" ref="U17" si="5">IF(V17="","","×")</f>
        <v/>
      </c>
      <c r="V17" s="179" t="str">
        <f t="shared" ref="V17" si="6">IF(M17="","","一式")</f>
        <v/>
      </c>
      <c r="W17" s="275"/>
      <c r="X17" s="421" t="str">
        <f t="shared" si="2"/>
        <v/>
      </c>
      <c r="Y17" s="422"/>
      <c r="Z17" s="422"/>
      <c r="AA17" s="423"/>
      <c r="AB17" s="421" t="str">
        <f>IFERROR(M17-X17,"")</f>
        <v/>
      </c>
      <c r="AC17" s="422"/>
      <c r="AD17" s="422"/>
      <c r="AE17" s="423"/>
      <c r="AF17" s="574"/>
      <c r="AG17" s="575"/>
      <c r="AH17" s="575"/>
      <c r="AI17" s="576"/>
      <c r="AJ17" s="546"/>
      <c r="AK17" s="547"/>
      <c r="AL17" s="431" t="str">
        <f>IF(M17="","",(VLOOKUP(A13,入力シート!$B$39:$AB$48,12,0)))</f>
        <v/>
      </c>
      <c r="AM17" s="432"/>
      <c r="AN17" s="432"/>
      <c r="AO17" s="432"/>
      <c r="AP17" s="432"/>
      <c r="AQ17" s="432"/>
      <c r="AR17" s="432"/>
      <c r="AS17" s="432"/>
      <c r="AT17" s="432"/>
      <c r="AU17" s="432"/>
      <c r="AV17" s="432"/>
      <c r="AW17" s="432"/>
      <c r="AX17" s="432"/>
      <c r="AY17" s="432"/>
      <c r="AZ17" s="432"/>
      <c r="BA17" s="433"/>
    </row>
    <row r="18" spans="1:53" ht="13.5" customHeight="1">
      <c r="A18" s="33">
        <v>10</v>
      </c>
      <c r="C18" s="36"/>
      <c r="D18" s="428">
        <f>IF(ISNA(VLOOKUP(A14,入力シート!$B$39:$L$48,3,FALSE)),"",VLOOKUP(A14,入力シート!$B$39:$L$48,3,FALSE))</f>
        <v>0</v>
      </c>
      <c r="E18" s="428"/>
      <c r="F18" s="428"/>
      <c r="G18" s="428"/>
      <c r="H18" s="428"/>
      <c r="I18" s="428"/>
      <c r="J18" s="428"/>
      <c r="K18" s="428"/>
      <c r="L18" s="429"/>
      <c r="M18" s="421" t="str">
        <f>IF(VLOOKUP(A14,入力シート!$B$39:$AL$48,33,FALSE)="","",VLOOKUP(A14,入力シート!$B$39:$AL$48,33,FALSE))</f>
        <v/>
      </c>
      <c r="N18" s="422"/>
      <c r="O18" s="422"/>
      <c r="P18" s="423"/>
      <c r="Q18" s="424">
        <f>IF(ISNA(VLOOKUP(A14,入力シート!$B$39:$AL$48,33,FALSE)),"",VLOOKUP(A14,入力シート!$B$39:$AL$48,33,FALSE))</f>
        <v>0</v>
      </c>
      <c r="R18" s="425"/>
      <c r="S18" s="425"/>
      <c r="T18" s="425"/>
      <c r="U18" s="3" t="str">
        <f>IF(V18="","","×")</f>
        <v/>
      </c>
      <c r="V18" s="179" t="str">
        <f>IF(M18="","","一式")</f>
        <v/>
      </c>
      <c r="W18" s="275"/>
      <c r="X18" s="421" t="str">
        <f t="shared" si="2"/>
        <v/>
      </c>
      <c r="Y18" s="422"/>
      <c r="Z18" s="422"/>
      <c r="AA18" s="423"/>
      <c r="AB18" s="421" t="str">
        <f t="shared" si="4"/>
        <v/>
      </c>
      <c r="AC18" s="422"/>
      <c r="AD18" s="422"/>
      <c r="AE18" s="423"/>
      <c r="AF18" s="574"/>
      <c r="AG18" s="575"/>
      <c r="AH18" s="575"/>
      <c r="AI18" s="576"/>
      <c r="AJ18" s="546"/>
      <c r="AK18" s="547"/>
      <c r="AL18" s="431" t="str">
        <f>IF(M18="","",(VLOOKUP(A14,入力シート!$B$39:$AB$48,12,0)))</f>
        <v/>
      </c>
      <c r="AM18" s="432"/>
      <c r="AN18" s="432"/>
      <c r="AO18" s="432"/>
      <c r="AP18" s="432"/>
      <c r="AQ18" s="432"/>
      <c r="AR18" s="432"/>
      <c r="AS18" s="432"/>
      <c r="AT18" s="432"/>
      <c r="AU18" s="432"/>
      <c r="AV18" s="432"/>
      <c r="AW18" s="432"/>
      <c r="AX18" s="432"/>
      <c r="AY18" s="432"/>
      <c r="AZ18" s="432"/>
      <c r="BA18" s="433"/>
    </row>
    <row r="19" spans="1:53" ht="13.5" customHeight="1">
      <c r="A19" s="33">
        <v>11</v>
      </c>
      <c r="C19" s="37"/>
      <c r="D19" s="428">
        <f>IF(ISNA(VLOOKUP(A15,入力シート!$B$39:$L$48,3,FALSE)),"",VLOOKUP(A15,入力シート!$B$39:$L$48,3,FALSE))</f>
        <v>0</v>
      </c>
      <c r="E19" s="428"/>
      <c r="F19" s="428"/>
      <c r="G19" s="428"/>
      <c r="H19" s="428"/>
      <c r="I19" s="428"/>
      <c r="J19" s="428"/>
      <c r="K19" s="428"/>
      <c r="L19" s="429"/>
      <c r="M19" s="421" t="str">
        <f>IF(VLOOKUP(A15,入力シート!$B$39:$AL$48,33,FALSE)="","",VLOOKUP(A15,入力シート!$B$39:$AL$48,33,FALSE))</f>
        <v/>
      </c>
      <c r="N19" s="422"/>
      <c r="O19" s="422"/>
      <c r="P19" s="423"/>
      <c r="Q19" s="424">
        <f>IF(ISNA(VLOOKUP(A15,入力シート!$B$39:$AL$48,33,FALSE)),"",VLOOKUP(A15,入力シート!$B$39:$AL$48,33,FALSE))</f>
        <v>0</v>
      </c>
      <c r="R19" s="425"/>
      <c r="S19" s="425"/>
      <c r="T19" s="425"/>
      <c r="U19" s="3" t="str">
        <f>IF(V19="","","×")</f>
        <v/>
      </c>
      <c r="V19" s="179" t="str">
        <f>IF(M19="","","一式")</f>
        <v/>
      </c>
      <c r="W19" s="275"/>
      <c r="X19" s="421" t="str">
        <f t="shared" si="2"/>
        <v/>
      </c>
      <c r="Y19" s="422"/>
      <c r="Z19" s="422"/>
      <c r="AA19" s="423"/>
      <c r="AB19" s="421" t="str">
        <f t="shared" si="4"/>
        <v/>
      </c>
      <c r="AC19" s="422"/>
      <c r="AD19" s="422"/>
      <c r="AE19" s="423"/>
      <c r="AF19" s="574"/>
      <c r="AG19" s="575"/>
      <c r="AH19" s="575"/>
      <c r="AI19" s="576"/>
      <c r="AJ19" s="546"/>
      <c r="AK19" s="547"/>
      <c r="AL19" s="431" t="str">
        <f>IF(M19="","",(VLOOKUP(A15,入力シート!$B$39:$AB$48,12,0)))</f>
        <v/>
      </c>
      <c r="AM19" s="432"/>
      <c r="AN19" s="432"/>
      <c r="AO19" s="432"/>
      <c r="AP19" s="432"/>
      <c r="AQ19" s="432"/>
      <c r="AR19" s="432"/>
      <c r="AS19" s="432"/>
      <c r="AT19" s="432"/>
      <c r="AU19" s="432"/>
      <c r="AV19" s="432"/>
      <c r="AW19" s="432"/>
      <c r="AX19" s="432"/>
      <c r="AY19" s="432"/>
      <c r="AZ19" s="432"/>
      <c r="BA19" s="433"/>
    </row>
    <row r="20" spans="1:53" ht="13.5" customHeight="1">
      <c r="A20" s="33">
        <v>12</v>
      </c>
      <c r="C20" s="37"/>
      <c r="D20" s="428">
        <f>IF(ISNA(VLOOKUP(A16,入力シート!$B$39:$L$48,3,FALSE)),"",VLOOKUP(A16,入力シート!$B$39:$L$48,3,FALSE))</f>
        <v>0</v>
      </c>
      <c r="E20" s="428"/>
      <c r="F20" s="428"/>
      <c r="G20" s="428"/>
      <c r="H20" s="428"/>
      <c r="I20" s="428"/>
      <c r="J20" s="428"/>
      <c r="K20" s="428"/>
      <c r="L20" s="429"/>
      <c r="M20" s="421" t="str">
        <f>IF(VLOOKUP(A16,入力シート!$B$39:$AL$48,33,FALSE)="","",VLOOKUP(A16,入力シート!$B$39:$AL$48,33,FALSE))</f>
        <v/>
      </c>
      <c r="N20" s="422"/>
      <c r="O20" s="422"/>
      <c r="P20" s="423"/>
      <c r="Q20" s="424">
        <f>IF(ISNA(VLOOKUP(A16,入力シート!$B$39:$AL$48,33,FALSE)),"",VLOOKUP(A16,入力シート!$B$39:$AL$48,33,FALSE))</f>
        <v>0</v>
      </c>
      <c r="R20" s="425"/>
      <c r="S20" s="425"/>
      <c r="T20" s="425"/>
      <c r="U20" s="3" t="str">
        <f t="shared" ref="U20" si="7">IF(V20="","","×")</f>
        <v/>
      </c>
      <c r="V20" s="179" t="str">
        <f t="shared" ref="V20" si="8">IF(M20="","","一式")</f>
        <v/>
      </c>
      <c r="W20" s="275"/>
      <c r="X20" s="421" t="str">
        <f t="shared" si="2"/>
        <v/>
      </c>
      <c r="Y20" s="422"/>
      <c r="Z20" s="422"/>
      <c r="AA20" s="423"/>
      <c r="AB20" s="421" t="str">
        <f t="shared" si="4"/>
        <v/>
      </c>
      <c r="AC20" s="422"/>
      <c r="AD20" s="422"/>
      <c r="AE20" s="423"/>
      <c r="AF20" s="574"/>
      <c r="AG20" s="575"/>
      <c r="AH20" s="575"/>
      <c r="AI20" s="576"/>
      <c r="AJ20" s="546"/>
      <c r="AK20" s="547"/>
      <c r="AL20" s="431" t="str">
        <f>IF(M20="","",(VLOOKUP(A16,入力シート!$B$39:$AB$48,12,0)))</f>
        <v/>
      </c>
      <c r="AM20" s="432"/>
      <c r="AN20" s="432"/>
      <c r="AO20" s="432"/>
      <c r="AP20" s="432"/>
      <c r="AQ20" s="432"/>
      <c r="AR20" s="432"/>
      <c r="AS20" s="432"/>
      <c r="AT20" s="432"/>
      <c r="AU20" s="432"/>
      <c r="AV20" s="432"/>
      <c r="AW20" s="432"/>
      <c r="AX20" s="432"/>
      <c r="AY20" s="432"/>
      <c r="AZ20" s="432"/>
      <c r="BA20" s="433"/>
    </row>
    <row r="21" spans="1:53" ht="13.5" customHeight="1">
      <c r="A21" s="33">
        <v>13</v>
      </c>
      <c r="C21" s="36"/>
      <c r="D21" s="428">
        <f>IF(ISNA(VLOOKUP(A17,入力シート!$B$39:$L$48,3,FALSE)),"",VLOOKUP(A17,入力シート!$B$39:$L$48,3,FALSE))</f>
        <v>0</v>
      </c>
      <c r="E21" s="428"/>
      <c r="F21" s="428"/>
      <c r="G21" s="428"/>
      <c r="H21" s="428"/>
      <c r="I21" s="428"/>
      <c r="J21" s="428"/>
      <c r="K21" s="428"/>
      <c r="L21" s="429"/>
      <c r="M21" s="421" t="str">
        <f>IF(VLOOKUP(A17,入力シート!$B$39:$AL$48,33,FALSE)="","",VLOOKUP(A17,入力シート!$B$39:$AL$48,33,FALSE))</f>
        <v/>
      </c>
      <c r="N21" s="422"/>
      <c r="O21" s="422"/>
      <c r="P21" s="423"/>
      <c r="Q21" s="424">
        <f>IF(ISNA(VLOOKUP(A17,入力シート!$B$39:$AL$48,33,FALSE)),"",VLOOKUP(A17,入力シート!$B$39:$AL$48,33,FALSE))</f>
        <v>0</v>
      </c>
      <c r="R21" s="425"/>
      <c r="S21" s="425"/>
      <c r="T21" s="425"/>
      <c r="U21" s="3" t="str">
        <f>IF(V21="","","×")</f>
        <v/>
      </c>
      <c r="V21" s="179" t="str">
        <f>IF(M21="","","一式")</f>
        <v/>
      </c>
      <c r="W21" s="275"/>
      <c r="X21" s="421" t="str">
        <f t="shared" si="2"/>
        <v/>
      </c>
      <c r="Y21" s="422"/>
      <c r="Z21" s="422"/>
      <c r="AA21" s="423"/>
      <c r="AB21" s="421" t="str">
        <f t="shared" si="4"/>
        <v/>
      </c>
      <c r="AC21" s="422"/>
      <c r="AD21" s="422"/>
      <c r="AE21" s="423"/>
      <c r="AF21" s="574"/>
      <c r="AG21" s="575"/>
      <c r="AH21" s="575"/>
      <c r="AI21" s="576"/>
      <c r="AJ21" s="546"/>
      <c r="AK21" s="547"/>
      <c r="AL21" s="431" t="str">
        <f>IF(M21="","",(VLOOKUP(A17,入力シート!$B$39:$AB$48,12,0)))</f>
        <v/>
      </c>
      <c r="AM21" s="432"/>
      <c r="AN21" s="432"/>
      <c r="AO21" s="432"/>
      <c r="AP21" s="432"/>
      <c r="AQ21" s="432"/>
      <c r="AR21" s="432"/>
      <c r="AS21" s="432"/>
      <c r="AT21" s="432"/>
      <c r="AU21" s="432"/>
      <c r="AV21" s="432"/>
      <c r="AW21" s="432"/>
      <c r="AX21" s="432"/>
      <c r="AY21" s="432"/>
      <c r="AZ21" s="432"/>
      <c r="BA21" s="433"/>
    </row>
    <row r="22" spans="1:53" ht="13.5" customHeight="1">
      <c r="A22" s="33">
        <v>14</v>
      </c>
      <c r="C22" s="36"/>
      <c r="D22" s="428">
        <f>IF(ISNA(VLOOKUP(A18,入力シート!$B$39:$L$48,3,FALSE)),"",VLOOKUP(A18,入力シート!$B$39:$L$48,3,FALSE))</f>
        <v>0</v>
      </c>
      <c r="E22" s="428"/>
      <c r="F22" s="428"/>
      <c r="G22" s="428"/>
      <c r="H22" s="428"/>
      <c r="I22" s="428"/>
      <c r="J22" s="428"/>
      <c r="K22" s="428"/>
      <c r="L22" s="429"/>
      <c r="M22" s="421" t="str">
        <f>IF(VLOOKUP(A18,入力シート!$B$39:$AL$48,33,FALSE)="","",VLOOKUP(A18,入力シート!$B$39:$AL$48,33,FALSE))</f>
        <v/>
      </c>
      <c r="N22" s="422"/>
      <c r="O22" s="422"/>
      <c r="P22" s="423"/>
      <c r="Q22" s="424">
        <f>IF(ISNA(VLOOKUP(A18,入力シート!$B$39:$AL$48,33,FALSE)),"",VLOOKUP(A18,入力シート!$B$39:$AL$48,33,FALSE))</f>
        <v>0</v>
      </c>
      <c r="R22" s="425"/>
      <c r="S22" s="425"/>
      <c r="T22" s="425"/>
      <c r="U22" s="3" t="str">
        <f t="shared" si="0"/>
        <v/>
      </c>
      <c r="V22" s="179" t="str">
        <f>IF(M22="","","一式")</f>
        <v/>
      </c>
      <c r="W22" s="275"/>
      <c r="X22" s="421" t="str">
        <f t="shared" si="2"/>
        <v/>
      </c>
      <c r="Y22" s="422"/>
      <c r="Z22" s="422"/>
      <c r="AA22" s="423"/>
      <c r="AB22" s="421" t="str">
        <f t="shared" si="4"/>
        <v/>
      </c>
      <c r="AC22" s="422"/>
      <c r="AD22" s="422"/>
      <c r="AE22" s="423"/>
      <c r="AF22" s="574"/>
      <c r="AG22" s="575"/>
      <c r="AH22" s="575"/>
      <c r="AI22" s="576"/>
      <c r="AJ22" s="548"/>
      <c r="AK22" s="549"/>
      <c r="AL22" s="431" t="str">
        <f>IF(M22="","",(VLOOKUP(A18,入力シート!$B$39:$AB$48,12,0)))</f>
        <v/>
      </c>
      <c r="AM22" s="432"/>
      <c r="AN22" s="432"/>
      <c r="AO22" s="432"/>
      <c r="AP22" s="432"/>
      <c r="AQ22" s="432"/>
      <c r="AR22" s="432"/>
      <c r="AS22" s="432"/>
      <c r="AT22" s="432"/>
      <c r="AU22" s="432"/>
      <c r="AV22" s="432"/>
      <c r="AW22" s="432"/>
      <c r="AX22" s="432"/>
      <c r="AY22" s="432"/>
      <c r="AZ22" s="432"/>
      <c r="BA22" s="433"/>
    </row>
    <row r="23" spans="1:53" ht="13.5" customHeight="1">
      <c r="A23" s="33">
        <v>15</v>
      </c>
      <c r="C23" s="36"/>
      <c r="D23" s="426" t="s">
        <v>211</v>
      </c>
      <c r="E23" s="426"/>
      <c r="F23" s="426"/>
      <c r="G23" s="426"/>
      <c r="H23" s="426"/>
      <c r="I23" s="426"/>
      <c r="J23" s="426"/>
      <c r="K23" s="426"/>
      <c r="L23" s="427"/>
      <c r="M23" s="421"/>
      <c r="N23" s="422"/>
      <c r="O23" s="422"/>
      <c r="P23" s="423"/>
      <c r="Q23" s="424"/>
      <c r="R23" s="425"/>
      <c r="S23" s="425"/>
      <c r="T23" s="425"/>
      <c r="U23" s="3"/>
      <c r="V23" s="179"/>
      <c r="W23" s="275"/>
      <c r="X23" s="421"/>
      <c r="Y23" s="422"/>
      <c r="Z23" s="422"/>
      <c r="AA23" s="423"/>
      <c r="AB23" s="421"/>
      <c r="AC23" s="422"/>
      <c r="AD23" s="422"/>
      <c r="AE23" s="423"/>
      <c r="AF23" s="574"/>
      <c r="AG23" s="575"/>
      <c r="AH23" s="575"/>
      <c r="AI23" s="575"/>
      <c r="AJ23" s="38"/>
      <c r="AK23" s="38"/>
      <c r="AL23" s="541"/>
      <c r="AM23" s="542"/>
      <c r="AN23" s="542"/>
      <c r="AO23" s="542"/>
      <c r="AP23" s="542"/>
      <c r="AQ23" s="542"/>
      <c r="AR23" s="542"/>
      <c r="AS23" s="542"/>
      <c r="AT23" s="542"/>
      <c r="AU23" s="542"/>
      <c r="AV23" s="542"/>
      <c r="AW23" s="542"/>
      <c r="AX23" s="542"/>
      <c r="AY23" s="542"/>
      <c r="AZ23" s="542"/>
      <c r="BA23" s="543"/>
    </row>
    <row r="24" spans="1:53" ht="13.5" customHeight="1">
      <c r="A24" s="33">
        <v>16</v>
      </c>
      <c r="C24" s="36"/>
      <c r="D24" s="428">
        <f>IF(ISNA(VLOOKUP(A9,入力シート!$B$52:$AG$61,3,FALSE)),"",VLOOKUP(A9,入力シート!$B$52:$AG$61,3,FALSE))</f>
        <v>0</v>
      </c>
      <c r="E24" s="428"/>
      <c r="F24" s="428"/>
      <c r="G24" s="428"/>
      <c r="H24" s="428"/>
      <c r="I24" s="428"/>
      <c r="J24" s="428"/>
      <c r="K24" s="428"/>
      <c r="L24" s="429"/>
      <c r="M24" s="421" t="str">
        <f>IF(VLOOKUP(A9,入力シート!$B$52:$AG$61,20,FALSE)="","",VLOOKUP(A9,入力シート!$B$52:$AG$61,20,FALSE))</f>
        <v/>
      </c>
      <c r="N24" s="422"/>
      <c r="O24" s="422"/>
      <c r="P24" s="423"/>
      <c r="Q24" s="424">
        <f>IF(ISNA(VLOOKUP(A9,入力シート!$B$52:$AG$61,25,FALSE)),"",VLOOKUP(A9,入力シート!$B$52:$AG$61,20,FALSE))</f>
        <v>0</v>
      </c>
      <c r="R24" s="425"/>
      <c r="S24" s="425"/>
      <c r="T24" s="425"/>
      <c r="U24" s="3" t="str">
        <f t="shared" ref="U24:U25" si="9">IF(V24="","","×")</f>
        <v/>
      </c>
      <c r="V24" s="179" t="str">
        <f t="shared" si="1"/>
        <v/>
      </c>
      <c r="W24" s="275"/>
      <c r="X24" s="421" t="str">
        <f t="shared" si="2"/>
        <v/>
      </c>
      <c r="Y24" s="422"/>
      <c r="Z24" s="422"/>
      <c r="AA24" s="423"/>
      <c r="AB24" s="421" t="str">
        <f>IFERROR(M24-X24,"")</f>
        <v/>
      </c>
      <c r="AC24" s="422"/>
      <c r="AD24" s="422"/>
      <c r="AE24" s="423"/>
      <c r="AF24" s="574"/>
      <c r="AG24" s="575"/>
      <c r="AH24" s="575"/>
      <c r="AI24" s="576"/>
      <c r="AJ24" s="544" t="s">
        <v>212</v>
      </c>
      <c r="AK24" s="545"/>
      <c r="AL24" s="550" t="str">
        <f>IF(M24="","",(VLOOKUP(A9,入力シート!$B$52:$AG$61,12,0)))</f>
        <v/>
      </c>
      <c r="AM24" s="550"/>
      <c r="AN24" s="550"/>
      <c r="AO24" s="550"/>
      <c r="AP24" s="550"/>
      <c r="AQ24" s="550"/>
      <c r="AR24" s="550"/>
      <c r="AS24" s="550"/>
      <c r="AT24" s="550"/>
      <c r="AU24" s="550"/>
      <c r="AV24" s="550"/>
      <c r="AW24" s="550"/>
      <c r="AX24" s="550"/>
      <c r="AY24" s="550"/>
      <c r="AZ24" s="550"/>
      <c r="BA24" s="551"/>
    </row>
    <row r="25" spans="1:53" ht="13.5" customHeight="1">
      <c r="A25" s="33">
        <v>17</v>
      </c>
      <c r="C25" s="36"/>
      <c r="D25" s="428">
        <f>IF(ISNA(VLOOKUP(A10,入力シート!$B$52:$AG$61,3,FALSE)),"",VLOOKUP(A10,入力シート!$B$52:$AG$61,3,FALSE))</f>
        <v>0</v>
      </c>
      <c r="E25" s="428"/>
      <c r="F25" s="428"/>
      <c r="G25" s="428"/>
      <c r="H25" s="428"/>
      <c r="I25" s="428"/>
      <c r="J25" s="428"/>
      <c r="K25" s="428"/>
      <c r="L25" s="429"/>
      <c r="M25" s="421" t="str">
        <f>IF(VLOOKUP(A10,入力シート!$B$52:$AG$61,20,FALSE)="","",VLOOKUP(A10,入力シート!$B$52:$AG$61,20,FALSE))</f>
        <v/>
      </c>
      <c r="N25" s="422"/>
      <c r="O25" s="422"/>
      <c r="P25" s="423"/>
      <c r="Q25" s="424">
        <f>IF(ISNA(VLOOKUP(A10,入力シート!$B$52:$AG$61,25,FALSE)),"",VLOOKUP(A10,入力シート!$B$52:$AG$61,20,FALSE))</f>
        <v>0</v>
      </c>
      <c r="R25" s="425"/>
      <c r="S25" s="425"/>
      <c r="T25" s="425"/>
      <c r="U25" s="3" t="str">
        <f t="shared" si="9"/>
        <v/>
      </c>
      <c r="V25" s="179" t="str">
        <f t="shared" si="1"/>
        <v/>
      </c>
      <c r="W25" s="275"/>
      <c r="X25" s="421" t="str">
        <f t="shared" si="2"/>
        <v/>
      </c>
      <c r="Y25" s="422"/>
      <c r="Z25" s="422"/>
      <c r="AA25" s="423"/>
      <c r="AB25" s="421" t="str">
        <f t="shared" si="3"/>
        <v/>
      </c>
      <c r="AC25" s="422"/>
      <c r="AD25" s="422"/>
      <c r="AE25" s="423"/>
      <c r="AF25" s="574"/>
      <c r="AG25" s="575"/>
      <c r="AH25" s="575"/>
      <c r="AI25" s="576"/>
      <c r="AJ25" s="546"/>
      <c r="AK25" s="547"/>
      <c r="AL25" s="550" t="str">
        <f>IF(M25="","",(VLOOKUP(A10,入力シート!$B$52:$AG$61,12,0)))</f>
        <v/>
      </c>
      <c r="AM25" s="550"/>
      <c r="AN25" s="550"/>
      <c r="AO25" s="550"/>
      <c r="AP25" s="550"/>
      <c r="AQ25" s="550"/>
      <c r="AR25" s="550"/>
      <c r="AS25" s="550"/>
      <c r="AT25" s="550"/>
      <c r="AU25" s="550"/>
      <c r="AV25" s="550"/>
      <c r="AW25" s="550"/>
      <c r="AX25" s="550"/>
      <c r="AY25" s="550"/>
      <c r="AZ25" s="550"/>
      <c r="BA25" s="551"/>
    </row>
    <row r="26" spans="1:53" ht="13.5" customHeight="1">
      <c r="A26" s="33">
        <v>18</v>
      </c>
      <c r="C26" s="36"/>
      <c r="D26" s="428">
        <f>IF(ISNA(VLOOKUP(A11,入力シート!$B$52:$AG$61,3,FALSE)),"",VLOOKUP(A11,入力シート!$B$52:$AG$61,3,FALSE))</f>
        <v>0</v>
      </c>
      <c r="E26" s="428"/>
      <c r="F26" s="428"/>
      <c r="G26" s="428"/>
      <c r="H26" s="428"/>
      <c r="I26" s="428"/>
      <c r="J26" s="428"/>
      <c r="K26" s="428"/>
      <c r="L26" s="429"/>
      <c r="M26" s="421" t="str">
        <f>IF(VLOOKUP(A11,入力シート!$B$52:$AG$61,20,FALSE)="","",VLOOKUP(A11,入力シート!$B$52:$AG$61,20,FALSE))</f>
        <v/>
      </c>
      <c r="N26" s="422"/>
      <c r="O26" s="422"/>
      <c r="P26" s="423"/>
      <c r="Q26" s="424">
        <f>IF(ISNA(VLOOKUP(A11,入力シート!$B$52:$AG$61,25,FALSE)),"",VLOOKUP(A11,入力シート!$B$52:$AG$61,20,FALSE))</f>
        <v>0</v>
      </c>
      <c r="R26" s="425"/>
      <c r="S26" s="425"/>
      <c r="T26" s="425"/>
      <c r="U26" s="3" t="str">
        <f>IF(V26="","","×")</f>
        <v/>
      </c>
      <c r="V26" s="179" t="str">
        <f t="shared" si="1"/>
        <v/>
      </c>
      <c r="W26" s="275"/>
      <c r="X26" s="421" t="str">
        <f t="shared" si="2"/>
        <v/>
      </c>
      <c r="Y26" s="422"/>
      <c r="Z26" s="422"/>
      <c r="AA26" s="423"/>
      <c r="AB26" s="421" t="str">
        <f t="shared" si="3"/>
        <v/>
      </c>
      <c r="AC26" s="422"/>
      <c r="AD26" s="422"/>
      <c r="AE26" s="423"/>
      <c r="AF26" s="574"/>
      <c r="AG26" s="575"/>
      <c r="AH26" s="575"/>
      <c r="AI26" s="576"/>
      <c r="AJ26" s="546"/>
      <c r="AK26" s="547"/>
      <c r="AL26" s="550" t="str">
        <f>IF(M26="","",(VLOOKUP(A11,入力シート!$B$52:$AG$61,12,0)))</f>
        <v/>
      </c>
      <c r="AM26" s="550"/>
      <c r="AN26" s="550"/>
      <c r="AO26" s="550"/>
      <c r="AP26" s="550"/>
      <c r="AQ26" s="550"/>
      <c r="AR26" s="550"/>
      <c r="AS26" s="550"/>
      <c r="AT26" s="550"/>
      <c r="AU26" s="550"/>
      <c r="AV26" s="550"/>
      <c r="AW26" s="550"/>
      <c r="AX26" s="550"/>
      <c r="AY26" s="550"/>
      <c r="AZ26" s="550"/>
      <c r="BA26" s="551"/>
    </row>
    <row r="27" spans="1:53" ht="13.5" customHeight="1">
      <c r="A27" s="33">
        <v>19</v>
      </c>
      <c r="C27" s="36"/>
      <c r="D27" s="428">
        <f>IF(ISNA(VLOOKUP(A12,入力シート!$B$52:$AG$61,3,FALSE)),"",VLOOKUP(A12,入力シート!$B$52:$AG$61,3,FALSE))</f>
        <v>0</v>
      </c>
      <c r="E27" s="428"/>
      <c r="F27" s="428"/>
      <c r="G27" s="428"/>
      <c r="H27" s="428"/>
      <c r="I27" s="428"/>
      <c r="J27" s="428"/>
      <c r="K27" s="428"/>
      <c r="L27" s="429"/>
      <c r="M27" s="421" t="str">
        <f>IF(VLOOKUP(A12,入力シート!$B$52:$AG$61,20,FALSE)="","",VLOOKUP(A12,入力シート!$B$52:$AG$61,20,FALSE))</f>
        <v/>
      </c>
      <c r="N27" s="422"/>
      <c r="O27" s="422"/>
      <c r="P27" s="423"/>
      <c r="Q27" s="424">
        <f>IF(ISNA(VLOOKUP(A12,入力シート!$B$52:$AG$61,25,FALSE)),"",VLOOKUP(A12,入力シート!$B$52:$AG$61,20,FALSE))</f>
        <v>0</v>
      </c>
      <c r="R27" s="425"/>
      <c r="S27" s="425"/>
      <c r="T27" s="425"/>
      <c r="U27" s="3" t="str">
        <f t="shared" ref="U27:U28" si="10">IF(V27="","","×")</f>
        <v/>
      </c>
      <c r="V27" s="179" t="str">
        <f t="shared" si="1"/>
        <v/>
      </c>
      <c r="W27" s="275"/>
      <c r="X27" s="421" t="str">
        <f t="shared" si="2"/>
        <v/>
      </c>
      <c r="Y27" s="422"/>
      <c r="Z27" s="422"/>
      <c r="AA27" s="423"/>
      <c r="AB27" s="421" t="str">
        <f t="shared" si="3"/>
        <v/>
      </c>
      <c r="AC27" s="422"/>
      <c r="AD27" s="422"/>
      <c r="AE27" s="423"/>
      <c r="AF27" s="574"/>
      <c r="AG27" s="575"/>
      <c r="AH27" s="575"/>
      <c r="AI27" s="576"/>
      <c r="AJ27" s="546"/>
      <c r="AK27" s="547"/>
      <c r="AL27" s="550" t="str">
        <f>IF(M27="","",(VLOOKUP(A12,入力シート!$B$52:$AG$61,12,0)))</f>
        <v/>
      </c>
      <c r="AM27" s="550"/>
      <c r="AN27" s="550"/>
      <c r="AO27" s="550"/>
      <c r="AP27" s="550"/>
      <c r="AQ27" s="550"/>
      <c r="AR27" s="550"/>
      <c r="AS27" s="550"/>
      <c r="AT27" s="550"/>
      <c r="AU27" s="550"/>
      <c r="AV27" s="550"/>
      <c r="AW27" s="550"/>
      <c r="AX27" s="550"/>
      <c r="AY27" s="550"/>
      <c r="AZ27" s="550"/>
      <c r="BA27" s="551"/>
    </row>
    <row r="28" spans="1:53" ht="13.5" customHeight="1">
      <c r="A28" s="33">
        <v>20</v>
      </c>
      <c r="C28" s="36"/>
      <c r="D28" s="428">
        <f>IF(ISNA(VLOOKUP(A13,入力シート!$B$52:$AG$61,3,FALSE)),"",VLOOKUP(A13,入力シート!$B$52:$AG$61,3,FALSE))</f>
        <v>0</v>
      </c>
      <c r="E28" s="428"/>
      <c r="F28" s="428"/>
      <c r="G28" s="428"/>
      <c r="H28" s="428"/>
      <c r="I28" s="428"/>
      <c r="J28" s="428"/>
      <c r="K28" s="428"/>
      <c r="L28" s="429"/>
      <c r="M28" s="421" t="str">
        <f>IF(VLOOKUP(A13,入力シート!$B$52:$AG$61,20,FALSE)="","",VLOOKUP(A13,入力シート!$B$52:$AG$61,20,FALSE))</f>
        <v/>
      </c>
      <c r="N28" s="422"/>
      <c r="O28" s="422"/>
      <c r="P28" s="423"/>
      <c r="Q28" s="424">
        <f>IF(ISNA(VLOOKUP(A13,入力シート!$B$52:$AG$61,25,FALSE)),"",VLOOKUP(A13,入力シート!$B$52:$AG$61,20,FALSE))</f>
        <v>0</v>
      </c>
      <c r="R28" s="425"/>
      <c r="S28" s="425"/>
      <c r="T28" s="425"/>
      <c r="U28" s="3" t="str">
        <f t="shared" si="10"/>
        <v/>
      </c>
      <c r="V28" s="179" t="str">
        <f t="shared" si="1"/>
        <v/>
      </c>
      <c r="W28" s="275"/>
      <c r="X28" s="421" t="str">
        <f t="shared" si="2"/>
        <v/>
      </c>
      <c r="Y28" s="422"/>
      <c r="Z28" s="422"/>
      <c r="AA28" s="423"/>
      <c r="AB28" s="421" t="str">
        <f t="shared" si="3"/>
        <v/>
      </c>
      <c r="AC28" s="422"/>
      <c r="AD28" s="422"/>
      <c r="AE28" s="423"/>
      <c r="AF28" s="574"/>
      <c r="AG28" s="575"/>
      <c r="AH28" s="575"/>
      <c r="AI28" s="576"/>
      <c r="AJ28" s="546"/>
      <c r="AK28" s="547"/>
      <c r="AL28" s="550" t="str">
        <f>IF(M28="","",(VLOOKUP(A13,入力シート!$B$52:$AG$61,12,0)))</f>
        <v/>
      </c>
      <c r="AM28" s="550"/>
      <c r="AN28" s="550"/>
      <c r="AO28" s="550"/>
      <c r="AP28" s="550"/>
      <c r="AQ28" s="550"/>
      <c r="AR28" s="550"/>
      <c r="AS28" s="550"/>
      <c r="AT28" s="550"/>
      <c r="AU28" s="550"/>
      <c r="AV28" s="550"/>
      <c r="AW28" s="550"/>
      <c r="AX28" s="550"/>
      <c r="AY28" s="550"/>
      <c r="AZ28" s="550"/>
      <c r="BA28" s="551"/>
    </row>
    <row r="29" spans="1:53" ht="13.5" customHeight="1">
      <c r="A29" s="33">
        <v>21</v>
      </c>
      <c r="C29" s="36"/>
      <c r="D29" s="428">
        <f>IF(ISNA(VLOOKUP(A14,入力シート!$B$52:$AG$61,3,FALSE)),"",VLOOKUP(A14,入力シート!$B$52:$AG$61,3,FALSE))</f>
        <v>0</v>
      </c>
      <c r="E29" s="428"/>
      <c r="F29" s="428"/>
      <c r="G29" s="428"/>
      <c r="H29" s="428"/>
      <c r="I29" s="428"/>
      <c r="J29" s="428"/>
      <c r="K29" s="428"/>
      <c r="L29" s="429"/>
      <c r="M29" s="421" t="str">
        <f>IF(VLOOKUP(A14,入力シート!$B$52:$AG$61,20,FALSE)="","",VLOOKUP(A14,入力シート!$B$52:$AG$61,20,FALSE))</f>
        <v/>
      </c>
      <c r="N29" s="422"/>
      <c r="O29" s="422"/>
      <c r="P29" s="423"/>
      <c r="Q29" s="424">
        <f>IF(ISNA(VLOOKUP(A14,入力シート!$B$52:$AG$61,25,FALSE)),"",VLOOKUP(A14,入力シート!$B$52:$AG$61,20,FALSE))</f>
        <v>0</v>
      </c>
      <c r="R29" s="425"/>
      <c r="S29" s="425"/>
      <c r="T29" s="425"/>
      <c r="U29" s="3" t="str">
        <f>IF(V29="","","×")</f>
        <v/>
      </c>
      <c r="V29" s="179" t="str">
        <f>IF(M29="","","一式")</f>
        <v/>
      </c>
      <c r="W29" s="275"/>
      <c r="X29" s="421" t="str">
        <f t="shared" si="2"/>
        <v/>
      </c>
      <c r="Y29" s="422"/>
      <c r="Z29" s="422"/>
      <c r="AA29" s="423"/>
      <c r="AB29" s="421" t="str">
        <f t="shared" si="3"/>
        <v/>
      </c>
      <c r="AC29" s="422"/>
      <c r="AD29" s="422"/>
      <c r="AE29" s="423"/>
      <c r="AF29" s="574"/>
      <c r="AG29" s="575"/>
      <c r="AH29" s="575"/>
      <c r="AI29" s="576"/>
      <c r="AJ29" s="546"/>
      <c r="AK29" s="547"/>
      <c r="AL29" s="550" t="str">
        <f>IF(M29="","",(VLOOKUP(A14,入力シート!$B$52:$AG$61,12,0)))</f>
        <v/>
      </c>
      <c r="AM29" s="550"/>
      <c r="AN29" s="550"/>
      <c r="AO29" s="550"/>
      <c r="AP29" s="550"/>
      <c r="AQ29" s="550"/>
      <c r="AR29" s="550"/>
      <c r="AS29" s="550"/>
      <c r="AT29" s="550"/>
      <c r="AU29" s="550"/>
      <c r="AV29" s="550"/>
      <c r="AW29" s="550"/>
      <c r="AX29" s="550"/>
      <c r="AY29" s="550"/>
      <c r="AZ29" s="550"/>
      <c r="BA29" s="551"/>
    </row>
    <row r="30" spans="1:53" ht="13.5" customHeight="1">
      <c r="A30" s="33">
        <v>22</v>
      </c>
      <c r="C30" s="36"/>
      <c r="D30" s="428">
        <f>IF(ISNA(VLOOKUP(A15,入力シート!$B$52:$AG$61,3,FALSE)),"",VLOOKUP(A15,入力シート!$B$52:$AG$61,3,FALSE))</f>
        <v>0</v>
      </c>
      <c r="E30" s="428"/>
      <c r="F30" s="428"/>
      <c r="G30" s="428"/>
      <c r="H30" s="428"/>
      <c r="I30" s="428"/>
      <c r="J30" s="428"/>
      <c r="K30" s="428"/>
      <c r="L30" s="429"/>
      <c r="M30" s="421" t="str">
        <f>IF(VLOOKUP(A15,入力シート!$B$52:$AG$61,20,FALSE)="","",VLOOKUP(A15,入力シート!$B$52:$AG$61,20,FALSE))</f>
        <v/>
      </c>
      <c r="N30" s="422"/>
      <c r="O30" s="422"/>
      <c r="P30" s="423"/>
      <c r="Q30" s="424">
        <f>IF(ISNA(VLOOKUP(A15,入力シート!$B$52:$AG$61,25,FALSE)),"",VLOOKUP(A15,入力シート!$B$52:$AG$61,20,FALSE))</f>
        <v>0</v>
      </c>
      <c r="R30" s="425"/>
      <c r="S30" s="425"/>
      <c r="T30" s="425"/>
      <c r="U30" s="3" t="str">
        <f t="shared" ref="U30:U31" si="11">IF(V30="","","×")</f>
        <v/>
      </c>
      <c r="V30" s="179" t="str">
        <f t="shared" si="1"/>
        <v/>
      </c>
      <c r="W30" s="275"/>
      <c r="X30" s="421" t="str">
        <f t="shared" si="2"/>
        <v/>
      </c>
      <c r="Y30" s="422"/>
      <c r="Z30" s="422"/>
      <c r="AA30" s="423"/>
      <c r="AB30" s="421" t="str">
        <f t="shared" si="3"/>
        <v/>
      </c>
      <c r="AC30" s="422"/>
      <c r="AD30" s="422"/>
      <c r="AE30" s="423"/>
      <c r="AF30" s="574"/>
      <c r="AG30" s="575"/>
      <c r="AH30" s="575"/>
      <c r="AI30" s="576"/>
      <c r="AJ30" s="546"/>
      <c r="AK30" s="547"/>
      <c r="AL30" s="550" t="str">
        <f>IF(M30="","",(VLOOKUP(A15,入力シート!$B$52:$AG$61,12,0)))</f>
        <v/>
      </c>
      <c r="AM30" s="550"/>
      <c r="AN30" s="550"/>
      <c r="AO30" s="550"/>
      <c r="AP30" s="550"/>
      <c r="AQ30" s="550"/>
      <c r="AR30" s="550"/>
      <c r="AS30" s="550"/>
      <c r="AT30" s="550"/>
      <c r="AU30" s="550"/>
      <c r="AV30" s="550"/>
      <c r="AW30" s="550"/>
      <c r="AX30" s="550"/>
      <c r="AY30" s="550"/>
      <c r="AZ30" s="550"/>
      <c r="BA30" s="551"/>
    </row>
    <row r="31" spans="1:53" ht="13.5" customHeight="1">
      <c r="A31" s="33">
        <v>23</v>
      </c>
      <c r="C31" s="36"/>
      <c r="D31" s="428">
        <f>IF(ISNA(VLOOKUP(A16,入力シート!$B$52:$AG$61,3,FALSE)),"",VLOOKUP(A16,入力シート!$B$52:$AG$61,3,FALSE))</f>
        <v>0</v>
      </c>
      <c r="E31" s="428"/>
      <c r="F31" s="428"/>
      <c r="G31" s="428"/>
      <c r="H31" s="428"/>
      <c r="I31" s="428"/>
      <c r="J31" s="428"/>
      <c r="K31" s="428"/>
      <c r="L31" s="429"/>
      <c r="M31" s="421" t="str">
        <f>IF(VLOOKUP(A16,入力シート!$B$52:$AG$61,20,FALSE)="","",VLOOKUP(A16,入力シート!$B$52:$AG$61,20,FALSE))</f>
        <v/>
      </c>
      <c r="N31" s="422"/>
      <c r="O31" s="422"/>
      <c r="P31" s="423"/>
      <c r="Q31" s="424">
        <f>IF(ISNA(VLOOKUP(A16,入力シート!$B$52:$AG$61,25,FALSE)),"",VLOOKUP(A16,入力シート!$B$52:$AG$61,20,FALSE))</f>
        <v>0</v>
      </c>
      <c r="R31" s="425"/>
      <c r="S31" s="425"/>
      <c r="T31" s="425"/>
      <c r="U31" s="3" t="str">
        <f t="shared" si="11"/>
        <v/>
      </c>
      <c r="V31" s="179" t="str">
        <f t="shared" si="1"/>
        <v/>
      </c>
      <c r="W31" s="275"/>
      <c r="X31" s="421" t="str">
        <f t="shared" si="2"/>
        <v/>
      </c>
      <c r="Y31" s="422"/>
      <c r="Z31" s="422"/>
      <c r="AA31" s="423"/>
      <c r="AB31" s="421" t="str">
        <f t="shared" si="3"/>
        <v/>
      </c>
      <c r="AC31" s="422"/>
      <c r="AD31" s="422"/>
      <c r="AE31" s="423"/>
      <c r="AF31" s="574"/>
      <c r="AG31" s="575"/>
      <c r="AH31" s="575"/>
      <c r="AI31" s="576"/>
      <c r="AJ31" s="546"/>
      <c r="AK31" s="547"/>
      <c r="AL31" s="550" t="str">
        <f>IF(M31="","",(VLOOKUP(A16,入力シート!$B$52:$AG$61,12,0)))</f>
        <v/>
      </c>
      <c r="AM31" s="550"/>
      <c r="AN31" s="550"/>
      <c r="AO31" s="550"/>
      <c r="AP31" s="550"/>
      <c r="AQ31" s="550"/>
      <c r="AR31" s="550"/>
      <c r="AS31" s="550"/>
      <c r="AT31" s="550"/>
      <c r="AU31" s="550"/>
      <c r="AV31" s="550"/>
      <c r="AW31" s="550"/>
      <c r="AX31" s="550"/>
      <c r="AY31" s="550"/>
      <c r="AZ31" s="550"/>
      <c r="BA31" s="551"/>
    </row>
    <row r="32" spans="1:53" ht="13.5" customHeight="1">
      <c r="A32" s="33">
        <v>24</v>
      </c>
      <c r="C32" s="36"/>
      <c r="D32" s="428">
        <f>IF(ISNA(VLOOKUP(A17,入力シート!$B$52:$AG$61,3,FALSE)),"",VLOOKUP(A17,入力シート!$B$52:$AG$61,3,FALSE))</f>
        <v>0</v>
      </c>
      <c r="E32" s="428"/>
      <c r="F32" s="428"/>
      <c r="G32" s="428"/>
      <c r="H32" s="428"/>
      <c r="I32" s="428"/>
      <c r="J32" s="428"/>
      <c r="K32" s="428"/>
      <c r="L32" s="429"/>
      <c r="M32" s="421" t="str">
        <f>IF(VLOOKUP(A17,入力シート!$B$52:$AG$61,20,FALSE)="","",VLOOKUP(A17,入力シート!$B$52:$AG$61,20,FALSE))</f>
        <v/>
      </c>
      <c r="N32" s="422"/>
      <c r="O32" s="422"/>
      <c r="P32" s="423"/>
      <c r="Q32" s="424">
        <f>IF(ISNA(VLOOKUP(A17,入力シート!$B$52:$AG$61,25,FALSE)),"",VLOOKUP(A17,入力シート!$B$52:$AG$61,20,FALSE))</f>
        <v>0</v>
      </c>
      <c r="R32" s="425"/>
      <c r="S32" s="425"/>
      <c r="T32" s="425"/>
      <c r="U32" s="3" t="str">
        <f>IF(V32="","","×")</f>
        <v/>
      </c>
      <c r="V32" s="179" t="str">
        <f t="shared" si="1"/>
        <v/>
      </c>
      <c r="W32" s="275"/>
      <c r="X32" s="421" t="str">
        <f t="shared" si="2"/>
        <v/>
      </c>
      <c r="Y32" s="422"/>
      <c r="Z32" s="422"/>
      <c r="AA32" s="423"/>
      <c r="AB32" s="421" t="str">
        <f t="shared" si="3"/>
        <v/>
      </c>
      <c r="AC32" s="422"/>
      <c r="AD32" s="422"/>
      <c r="AE32" s="423"/>
      <c r="AF32" s="574"/>
      <c r="AG32" s="575"/>
      <c r="AH32" s="575"/>
      <c r="AI32" s="576"/>
      <c r="AJ32" s="546"/>
      <c r="AK32" s="547"/>
      <c r="AL32" s="550" t="str">
        <f>IF(M32="","",(VLOOKUP(A17,入力シート!$B$52:$AG$61,12,0)))</f>
        <v/>
      </c>
      <c r="AM32" s="550"/>
      <c r="AN32" s="550"/>
      <c r="AO32" s="550"/>
      <c r="AP32" s="550"/>
      <c r="AQ32" s="550"/>
      <c r="AR32" s="550"/>
      <c r="AS32" s="550"/>
      <c r="AT32" s="550"/>
      <c r="AU32" s="550"/>
      <c r="AV32" s="550"/>
      <c r="AW32" s="550"/>
      <c r="AX32" s="550"/>
      <c r="AY32" s="550"/>
      <c r="AZ32" s="550"/>
      <c r="BA32" s="551"/>
    </row>
    <row r="33" spans="1:57" ht="13.5" customHeight="1">
      <c r="A33" s="33">
        <v>25</v>
      </c>
      <c r="C33" s="36"/>
      <c r="D33" s="428">
        <f>IF(ISNA(VLOOKUP(A18,入力シート!$B$52:$AG$61,3,FALSE)),"",VLOOKUP(A18,入力シート!$B$52:$AG$61,3,FALSE))</f>
        <v>0</v>
      </c>
      <c r="E33" s="428"/>
      <c r="F33" s="428"/>
      <c r="G33" s="428"/>
      <c r="H33" s="428"/>
      <c r="I33" s="428"/>
      <c r="J33" s="428"/>
      <c r="K33" s="428"/>
      <c r="L33" s="429"/>
      <c r="M33" s="421" t="str">
        <f>IF(VLOOKUP(A18,入力シート!$B$52:$AG$61,20,FALSE)="","",VLOOKUP(A18,入力シート!$B$52:$AG$61,20,FALSE))</f>
        <v/>
      </c>
      <c r="N33" s="422"/>
      <c r="O33" s="422"/>
      <c r="P33" s="423"/>
      <c r="Q33" s="424">
        <f>IF(ISNA(VLOOKUP(A18,入力シート!$B$52:$AG$61,25,FALSE)),"",VLOOKUP(A18,入力シート!$B$52:$AG$61,20,FALSE))</f>
        <v>0</v>
      </c>
      <c r="R33" s="425"/>
      <c r="S33" s="425"/>
      <c r="T33" s="425"/>
      <c r="U33" s="3" t="str">
        <f t="shared" ref="U33" si="12">IF(V33="","","×")</f>
        <v/>
      </c>
      <c r="V33" s="179" t="str">
        <f t="shared" si="1"/>
        <v/>
      </c>
      <c r="W33" s="275"/>
      <c r="X33" s="421" t="str">
        <f t="shared" si="2"/>
        <v/>
      </c>
      <c r="Y33" s="422"/>
      <c r="Z33" s="422"/>
      <c r="AA33" s="423"/>
      <c r="AB33" s="421" t="str">
        <f t="shared" si="3"/>
        <v/>
      </c>
      <c r="AC33" s="422"/>
      <c r="AD33" s="422"/>
      <c r="AE33" s="423"/>
      <c r="AF33" s="574"/>
      <c r="AG33" s="575"/>
      <c r="AH33" s="575"/>
      <c r="AI33" s="576"/>
      <c r="AJ33" s="548"/>
      <c r="AK33" s="549"/>
      <c r="AL33" s="550" t="str">
        <f>IF(M33="","",(VLOOKUP(A18,入力シート!$B$52:$AG$61,12,0)))</f>
        <v/>
      </c>
      <c r="AM33" s="550"/>
      <c r="AN33" s="550"/>
      <c r="AO33" s="550"/>
      <c r="AP33" s="550"/>
      <c r="AQ33" s="550"/>
      <c r="AR33" s="550"/>
      <c r="AS33" s="550"/>
      <c r="AT33" s="550"/>
      <c r="AU33" s="550"/>
      <c r="AV33" s="550"/>
      <c r="AW33" s="550"/>
      <c r="AX33" s="550"/>
      <c r="AY33" s="550"/>
      <c r="AZ33" s="550"/>
      <c r="BA33" s="551"/>
    </row>
    <row r="34" spans="1:57" ht="13.5" customHeight="1">
      <c r="A34" s="33">
        <v>26</v>
      </c>
      <c r="C34" s="583" t="s">
        <v>213</v>
      </c>
      <c r="D34" s="300"/>
      <c r="E34" s="300"/>
      <c r="F34" s="300"/>
      <c r="G34" s="300"/>
      <c r="H34" s="300"/>
      <c r="I34" s="300"/>
      <c r="J34" s="300"/>
      <c r="K34" s="300"/>
      <c r="L34" s="301"/>
      <c r="M34" s="421"/>
      <c r="N34" s="422"/>
      <c r="O34" s="422"/>
      <c r="P34" s="423"/>
      <c r="Q34" s="559"/>
      <c r="R34" s="560"/>
      <c r="S34" s="560"/>
      <c r="T34" s="560"/>
      <c r="U34" s="3"/>
      <c r="V34" s="179"/>
      <c r="W34" s="275"/>
      <c r="X34" s="421"/>
      <c r="Y34" s="422"/>
      <c r="Z34" s="422"/>
      <c r="AA34" s="423"/>
      <c r="AB34" s="421"/>
      <c r="AC34" s="422"/>
      <c r="AD34" s="422"/>
      <c r="AE34" s="423"/>
      <c r="AF34" s="574"/>
      <c r="AG34" s="575"/>
      <c r="AH34" s="575"/>
      <c r="AI34" s="576"/>
      <c r="AJ34" s="430"/>
      <c r="AK34" s="430"/>
      <c r="AL34" s="430"/>
      <c r="AM34" s="430"/>
      <c r="AN34" s="179"/>
      <c r="AO34" s="179"/>
      <c r="AP34" s="179"/>
      <c r="AQ34" s="179"/>
      <c r="AR34" s="179"/>
      <c r="AS34" s="179"/>
      <c r="AT34" s="179"/>
      <c r="AU34" s="179"/>
      <c r="AV34" s="179"/>
      <c r="AW34" s="179"/>
      <c r="AX34" s="300"/>
      <c r="AY34" s="300"/>
      <c r="AZ34" s="300"/>
      <c r="BA34" s="625"/>
    </row>
    <row r="35" spans="1:57" ht="13.5" customHeight="1">
      <c r="A35" s="33">
        <v>27</v>
      </c>
      <c r="C35" s="36"/>
      <c r="D35" s="300" t="s">
        <v>214</v>
      </c>
      <c r="E35" s="300"/>
      <c r="F35" s="300"/>
      <c r="G35" s="300"/>
      <c r="H35" s="300"/>
      <c r="I35" s="300"/>
      <c r="J35" s="300"/>
      <c r="K35" s="300"/>
      <c r="L35" s="301"/>
      <c r="M35" s="421"/>
      <c r="N35" s="422"/>
      <c r="O35" s="422"/>
      <c r="P35" s="423"/>
      <c r="Q35" s="559"/>
      <c r="R35" s="560"/>
      <c r="S35" s="560"/>
      <c r="T35" s="560"/>
      <c r="U35" s="560"/>
      <c r="V35" s="560"/>
      <c r="W35" s="561"/>
      <c r="X35" s="421"/>
      <c r="Y35" s="422"/>
      <c r="Z35" s="422"/>
      <c r="AA35" s="423"/>
      <c r="AB35" s="421"/>
      <c r="AC35" s="422"/>
      <c r="AD35" s="422"/>
      <c r="AE35" s="423"/>
      <c r="AF35" s="574"/>
      <c r="AG35" s="575"/>
      <c r="AH35" s="575"/>
      <c r="AI35" s="576"/>
      <c r="AJ35" s="430"/>
      <c r="AK35" s="430"/>
      <c r="AL35" s="430"/>
      <c r="AM35" s="430"/>
      <c r="AN35" s="179"/>
      <c r="AO35" s="179"/>
      <c r="AP35" s="179"/>
      <c r="AQ35" s="179"/>
      <c r="AR35" s="179"/>
      <c r="AS35" s="179"/>
      <c r="AT35" s="179"/>
      <c r="AU35" s="179"/>
      <c r="AV35" s="179"/>
      <c r="AW35" s="179"/>
      <c r="AX35" s="300"/>
      <c r="AY35" s="300"/>
      <c r="AZ35" s="300"/>
      <c r="BA35" s="625"/>
    </row>
    <row r="36" spans="1:57" ht="13.5" customHeight="1">
      <c r="A36" s="33">
        <v>28</v>
      </c>
      <c r="C36" s="36"/>
      <c r="D36" s="584" t="str">
        <f>"　　　"&amp;(入力シート!U82) &amp;"  "&amp; (入力シート!Y82)</f>
        <v xml:space="preserve">　　　  </v>
      </c>
      <c r="E36" s="300"/>
      <c r="F36" s="300"/>
      <c r="G36" s="300"/>
      <c r="H36" s="300"/>
      <c r="I36" s="300"/>
      <c r="J36" s="300"/>
      <c r="K36" s="300"/>
      <c r="L36" s="301"/>
      <c r="M36" s="421" t="str">
        <f>IF(ISNA(VLOOKUP(A9,入力シート!$B$82:$AR$87,36,FALSE)),"",VLOOKUP(A9,入力シート!$B$82:$AR$87,36,FALSE))</f>
        <v/>
      </c>
      <c r="N36" s="422"/>
      <c r="O36" s="422"/>
      <c r="P36" s="423"/>
      <c r="Q36" s="555" t="str">
        <f>IF($M36="","","備考欄・別添報告書参照")</f>
        <v/>
      </c>
      <c r="R36" s="179"/>
      <c r="S36" s="179"/>
      <c r="T36" s="179"/>
      <c r="U36" s="179"/>
      <c r="V36" s="179"/>
      <c r="W36" s="275"/>
      <c r="X36" s="421" t="str">
        <f>IFERROR(_xlfn.IFS($BC$48="1",(M36-入力シート!AS82)/2*$BC$13*2,$BC$48="2",(M36-入力シート!AS82)/2*$BC$13,$BC$48="3",(M36-入力シート!AS82)*$BC$13,$BC$48="4",(M36-入力シート!AS82)*$BC$13),"")</f>
        <v/>
      </c>
      <c r="Y36" s="422"/>
      <c r="Z36" s="422"/>
      <c r="AA36" s="423"/>
      <c r="AB36" s="421" t="str">
        <f>IFERROR(M36-X36,"")</f>
        <v/>
      </c>
      <c r="AC36" s="422"/>
      <c r="AD36" s="422"/>
      <c r="AE36" s="423"/>
      <c r="AF36" s="574"/>
      <c r="AG36" s="575"/>
      <c r="AH36" s="575"/>
      <c r="AI36" s="576"/>
      <c r="AJ36" s="646" t="s">
        <v>215</v>
      </c>
      <c r="AK36" s="99">
        <f>VLOOKUP(A9,入力シート!$B$82:$BD$87,48,0)</f>
        <v>0</v>
      </c>
      <c r="AL36" s="99"/>
      <c r="AM36" s="99"/>
      <c r="AN36" s="99"/>
      <c r="AO36" s="99"/>
      <c r="AP36" s="99"/>
      <c r="AQ36" s="99"/>
      <c r="AR36" s="647" t="s">
        <v>216</v>
      </c>
      <c r="AS36" s="649">
        <f>VLOOKUP(A9,入力シート!$B$82:$AJ$87,28,0)</f>
        <v>0</v>
      </c>
      <c r="AT36" s="649"/>
      <c r="AU36" s="649"/>
      <c r="AV36" s="649"/>
      <c r="AW36" s="594" t="s">
        <v>217</v>
      </c>
      <c r="AX36" s="595">
        <f>VLOOKUP(A9,入力シート!$B$82:$AJ$87,32,0)</f>
        <v>0</v>
      </c>
      <c r="AY36" s="595"/>
      <c r="AZ36" s="595"/>
      <c r="BA36" s="648"/>
      <c r="BB36" s="39"/>
    </row>
    <row r="37" spans="1:57" ht="13.5" customHeight="1">
      <c r="A37" s="33">
        <v>29</v>
      </c>
      <c r="C37" s="36"/>
      <c r="D37" s="584" t="str">
        <f>"　　　"&amp;(入力シート!U83) &amp;"  "&amp; (入力シート!Y83)</f>
        <v xml:space="preserve">　　　  </v>
      </c>
      <c r="E37" s="300"/>
      <c r="F37" s="300"/>
      <c r="G37" s="300"/>
      <c r="H37" s="300"/>
      <c r="I37" s="300"/>
      <c r="J37" s="300"/>
      <c r="K37" s="300"/>
      <c r="L37" s="301"/>
      <c r="M37" s="421" t="str">
        <f>IF(ISNA(VLOOKUP(A10,入力シート!$B$82:$AR$87,36,FALSE)),"",VLOOKUP(A10,入力シート!$B$82:$AR$87,36,FALSE))</f>
        <v/>
      </c>
      <c r="N37" s="422"/>
      <c r="O37" s="422"/>
      <c r="P37" s="423"/>
      <c r="Q37" s="555" t="str">
        <f t="shared" ref="Q37" si="13">IF($M37="","","備考欄・別添報告書参照")</f>
        <v/>
      </c>
      <c r="R37" s="179"/>
      <c r="S37" s="179"/>
      <c r="T37" s="179"/>
      <c r="U37" s="179"/>
      <c r="V37" s="179"/>
      <c r="W37" s="275"/>
      <c r="X37" s="421" t="str">
        <f>IFERROR(_xlfn.IFS($BC$48="1",(M37-入力シート!AS83)/2*$BC$13*2,$BC$48="2",(M37-入力シート!AS83)/2*$BC$13,$BC$48="3",(M37-入力シート!AS83)*$BC$13,$BC$48="4",(M37-入力シート!AS83)*$BC$13),"")</f>
        <v/>
      </c>
      <c r="Y37" s="422"/>
      <c r="Z37" s="422"/>
      <c r="AA37" s="423"/>
      <c r="AB37" s="421" t="str">
        <f t="shared" ref="AB37:AB41" si="14">IFERROR(M37-X37,"")</f>
        <v/>
      </c>
      <c r="AC37" s="422"/>
      <c r="AD37" s="422"/>
      <c r="AE37" s="423"/>
      <c r="AF37" s="574"/>
      <c r="AG37" s="575"/>
      <c r="AH37" s="575"/>
      <c r="AI37" s="576"/>
      <c r="AJ37" s="646"/>
      <c r="AK37" s="99">
        <f>VLOOKUP(A10,入力シート!$B$82:$BD$87,48,0)</f>
        <v>0</v>
      </c>
      <c r="AL37" s="99"/>
      <c r="AM37" s="99"/>
      <c r="AN37" s="99"/>
      <c r="AO37" s="99"/>
      <c r="AP37" s="99"/>
      <c r="AQ37" s="99"/>
      <c r="AR37" s="647"/>
      <c r="AS37" s="649">
        <f>VLOOKUP(A10,入力シート!$B$82:$AJ$87,28,0)</f>
        <v>0</v>
      </c>
      <c r="AT37" s="649"/>
      <c r="AU37" s="649"/>
      <c r="AV37" s="649"/>
      <c r="AW37" s="594"/>
      <c r="AX37" s="595">
        <f>VLOOKUP(A10,入力シート!$B$82:$AJ$87,32,0)</f>
        <v>0</v>
      </c>
      <c r="AY37" s="595"/>
      <c r="AZ37" s="595"/>
      <c r="BA37" s="648"/>
      <c r="BB37" s="39"/>
    </row>
    <row r="38" spans="1:57" ht="13.5" customHeight="1">
      <c r="A38" s="33">
        <v>30</v>
      </c>
      <c r="C38" s="36"/>
      <c r="D38" s="584" t="str">
        <f>"　　　"&amp;(入力シート!U84) &amp;"  "&amp; (入力シート!Y84)</f>
        <v xml:space="preserve">　　　  </v>
      </c>
      <c r="E38" s="300"/>
      <c r="F38" s="300"/>
      <c r="G38" s="300"/>
      <c r="H38" s="300"/>
      <c r="I38" s="300"/>
      <c r="J38" s="300"/>
      <c r="K38" s="300"/>
      <c r="L38" s="301"/>
      <c r="M38" s="421" t="str">
        <f>IF(ISNA(VLOOKUP(A11,入力シート!$B$82:$AR$87,36,FALSE)),"",VLOOKUP(A11,入力シート!$B$82:$AR$87,36,FALSE))</f>
        <v/>
      </c>
      <c r="N38" s="422"/>
      <c r="O38" s="422"/>
      <c r="P38" s="423"/>
      <c r="Q38" s="555" t="str">
        <f>IF($M38="","","備考欄・別添報告書参照")</f>
        <v/>
      </c>
      <c r="R38" s="179"/>
      <c r="S38" s="179"/>
      <c r="T38" s="179"/>
      <c r="U38" s="179"/>
      <c r="V38" s="179"/>
      <c r="W38" s="275"/>
      <c r="X38" s="421" t="str">
        <f>IFERROR(_xlfn.IFS($BC$48="1",(M38-入力シート!AS84)/2*$BC$13*2,$BC$48="2",(M38-入力シート!AS84)/2*$BC$13,$BC$48="3",(M38-入力シート!AS84)*$BC$13,$BC$48="4",(M38-入力シート!AS84)*$BC$13),"")</f>
        <v/>
      </c>
      <c r="Y38" s="422"/>
      <c r="Z38" s="422"/>
      <c r="AA38" s="423"/>
      <c r="AB38" s="421" t="str">
        <f t="shared" si="14"/>
        <v/>
      </c>
      <c r="AC38" s="422"/>
      <c r="AD38" s="422"/>
      <c r="AE38" s="423"/>
      <c r="AF38" s="574"/>
      <c r="AG38" s="575"/>
      <c r="AH38" s="575"/>
      <c r="AI38" s="576"/>
      <c r="AJ38" s="646"/>
      <c r="AK38" s="99">
        <f>VLOOKUP(A11,入力シート!$B$82:$BD$87,48,0)</f>
        <v>0</v>
      </c>
      <c r="AL38" s="99"/>
      <c r="AM38" s="99"/>
      <c r="AN38" s="99"/>
      <c r="AO38" s="99"/>
      <c r="AP38" s="99"/>
      <c r="AQ38" s="99"/>
      <c r="AR38" s="647"/>
      <c r="AS38" s="649">
        <f>VLOOKUP(A11,入力シート!$B$82:$AJ$87,28,0)</f>
        <v>0</v>
      </c>
      <c r="AT38" s="649"/>
      <c r="AU38" s="649"/>
      <c r="AV38" s="649"/>
      <c r="AW38" s="594"/>
      <c r="AX38" s="595">
        <f>VLOOKUP(A11,入力シート!$B$82:$AJ$87,32,0)</f>
        <v>0</v>
      </c>
      <c r="AY38" s="595"/>
      <c r="AZ38" s="595"/>
      <c r="BA38" s="648"/>
      <c r="BB38" s="39"/>
    </row>
    <row r="39" spans="1:57" ht="13.5" customHeight="1">
      <c r="A39" s="33">
        <v>31</v>
      </c>
      <c r="C39" s="36"/>
      <c r="D39" s="584" t="str">
        <f>"　　　"&amp;(入力シート!U85) &amp;"  "&amp; (入力シート!Y85)</f>
        <v xml:space="preserve">　　　  </v>
      </c>
      <c r="E39" s="300"/>
      <c r="F39" s="300"/>
      <c r="G39" s="300"/>
      <c r="H39" s="300"/>
      <c r="I39" s="300"/>
      <c r="J39" s="300"/>
      <c r="K39" s="300"/>
      <c r="L39" s="301"/>
      <c r="M39" s="421" t="str">
        <f>IF(ISNA(VLOOKUP(A12,入力シート!$B$82:$AR$87,36,FALSE)),"",VLOOKUP(A12,入力シート!$B$82:$AR$87,36,FALSE))</f>
        <v/>
      </c>
      <c r="N39" s="422"/>
      <c r="O39" s="422"/>
      <c r="P39" s="423"/>
      <c r="Q39" s="555" t="str">
        <f>IF($M39="","","備考欄・別添報告書参照")</f>
        <v/>
      </c>
      <c r="R39" s="179"/>
      <c r="S39" s="179"/>
      <c r="T39" s="179"/>
      <c r="U39" s="179"/>
      <c r="V39" s="179"/>
      <c r="W39" s="275"/>
      <c r="X39" s="421" t="str">
        <f>IFERROR(_xlfn.IFS($BC$48="1",(M39-入力シート!AS85)/2*$BC$13*2,$BC$48="2",(M39-入力シート!AS85)/2*$BC$13,$BC$48="3",(M39-入力シート!AS85)*$BC$13,$BC$48="4",(M39-入力シート!AS85)*$BC$13),"")</f>
        <v/>
      </c>
      <c r="Y39" s="422"/>
      <c r="Z39" s="422"/>
      <c r="AA39" s="423"/>
      <c r="AB39" s="421" t="str">
        <f t="shared" si="14"/>
        <v/>
      </c>
      <c r="AC39" s="422"/>
      <c r="AD39" s="422"/>
      <c r="AE39" s="423"/>
      <c r="AF39" s="574"/>
      <c r="AG39" s="575"/>
      <c r="AH39" s="575"/>
      <c r="AI39" s="576"/>
      <c r="AJ39" s="646"/>
      <c r="AK39" s="99">
        <f>VLOOKUP(A12,入力シート!$B$82:$BD$87,48,0)</f>
        <v>0</v>
      </c>
      <c r="AL39" s="99"/>
      <c r="AM39" s="99"/>
      <c r="AN39" s="99"/>
      <c r="AO39" s="99"/>
      <c r="AP39" s="99"/>
      <c r="AQ39" s="99"/>
      <c r="AR39" s="647"/>
      <c r="AS39" s="649">
        <f>VLOOKUP(A12,入力シート!$B$82:$AJ$87,28,0)</f>
        <v>0</v>
      </c>
      <c r="AT39" s="649"/>
      <c r="AU39" s="649"/>
      <c r="AV39" s="649"/>
      <c r="AW39" s="594"/>
      <c r="AX39" s="595">
        <f>VLOOKUP(A12,入力シート!$B$82:$AJ$87,32,0)</f>
        <v>0</v>
      </c>
      <c r="AY39" s="595"/>
      <c r="AZ39" s="595"/>
      <c r="BA39" s="648"/>
      <c r="BB39" s="39"/>
    </row>
    <row r="40" spans="1:57" ht="13.5" customHeight="1">
      <c r="A40" s="33">
        <v>32</v>
      </c>
      <c r="C40" s="36"/>
      <c r="D40" s="584" t="str">
        <f>"　　　"&amp;(入力シート!U86) &amp;"  "&amp; (入力シート!Y86)</f>
        <v xml:space="preserve">　　　  </v>
      </c>
      <c r="E40" s="300"/>
      <c r="F40" s="300"/>
      <c r="G40" s="300"/>
      <c r="H40" s="300"/>
      <c r="I40" s="300"/>
      <c r="J40" s="300"/>
      <c r="K40" s="300"/>
      <c r="L40" s="301"/>
      <c r="M40" s="421" t="str">
        <f>IF(ISNA(VLOOKUP(A13,入力シート!$B$82:$AR$87,36,FALSE)),"",VLOOKUP(A13,入力シート!$B$82:$AR$87,36,FALSE))</f>
        <v/>
      </c>
      <c r="N40" s="422"/>
      <c r="O40" s="422"/>
      <c r="P40" s="423"/>
      <c r="Q40" s="555" t="str">
        <f t="shared" ref="Q40" si="15">IF($M40="","","備考欄・別添報告書参照")</f>
        <v/>
      </c>
      <c r="R40" s="179"/>
      <c r="S40" s="179"/>
      <c r="T40" s="179"/>
      <c r="U40" s="179"/>
      <c r="V40" s="179"/>
      <c r="W40" s="275"/>
      <c r="X40" s="421" t="str">
        <f>IFERROR(_xlfn.IFS($BC$48="1",(M40-入力シート!AS86)/2*$BC$13*2,$BC$48="2",(M40-入力シート!AS86)/2*$BC$13,$BC$48="3",(M40-入力シート!AS86)*$BC$13,$BC$48="4",(M40-入力シート!AS86)*$BC$13),"")</f>
        <v/>
      </c>
      <c r="Y40" s="422"/>
      <c r="Z40" s="422"/>
      <c r="AA40" s="423"/>
      <c r="AB40" s="421" t="str">
        <f>IFERROR(M40-X40,"")</f>
        <v/>
      </c>
      <c r="AC40" s="422"/>
      <c r="AD40" s="422"/>
      <c r="AE40" s="423"/>
      <c r="AF40" s="574"/>
      <c r="AG40" s="575"/>
      <c r="AH40" s="575"/>
      <c r="AI40" s="576"/>
      <c r="AJ40" s="646"/>
      <c r="AK40" s="99">
        <f>VLOOKUP(A13,入力シート!$B$82:$BD$87,48,0)</f>
        <v>0</v>
      </c>
      <c r="AL40" s="99"/>
      <c r="AM40" s="99"/>
      <c r="AN40" s="99"/>
      <c r="AO40" s="99"/>
      <c r="AP40" s="99"/>
      <c r="AQ40" s="99"/>
      <c r="AR40" s="647"/>
      <c r="AS40" s="649">
        <f>VLOOKUP(A13,入力シート!$B$82:$AJ$87,28,0)</f>
        <v>0</v>
      </c>
      <c r="AT40" s="649"/>
      <c r="AU40" s="649"/>
      <c r="AV40" s="649"/>
      <c r="AW40" s="594"/>
      <c r="AX40" s="595">
        <f>VLOOKUP(A13,入力シート!$B$82:$AJ$87,32,0)</f>
        <v>0</v>
      </c>
      <c r="AY40" s="595"/>
      <c r="AZ40" s="595"/>
      <c r="BA40" s="648"/>
      <c r="BB40" s="39"/>
    </row>
    <row r="41" spans="1:57" ht="13.5" customHeight="1">
      <c r="A41" s="33">
        <v>33</v>
      </c>
      <c r="C41" s="36"/>
      <c r="D41" s="584" t="str">
        <f>"　　　"&amp;(入力シート!U87) &amp;"  "&amp; (入力シート!Y87)</f>
        <v xml:space="preserve">　　　  </v>
      </c>
      <c r="E41" s="300"/>
      <c r="F41" s="300"/>
      <c r="G41" s="300"/>
      <c r="H41" s="300"/>
      <c r="I41" s="300"/>
      <c r="J41" s="300"/>
      <c r="K41" s="300"/>
      <c r="L41" s="301"/>
      <c r="M41" s="421" t="str">
        <f>IF(ISNA(VLOOKUP(A14,入力シート!$B$82:$AR$87,36,FALSE)),"",VLOOKUP(A14,入力シート!$B$82:$AR$87,36,FALSE))</f>
        <v/>
      </c>
      <c r="N41" s="422"/>
      <c r="O41" s="422"/>
      <c r="P41" s="423"/>
      <c r="Q41" s="555" t="str">
        <f>IF($M41="","","備考欄・別添報告書参照")</f>
        <v/>
      </c>
      <c r="R41" s="179"/>
      <c r="S41" s="179"/>
      <c r="T41" s="179"/>
      <c r="U41" s="179"/>
      <c r="V41" s="179"/>
      <c r="W41" s="275"/>
      <c r="X41" s="421" t="str">
        <f>IFERROR(_xlfn.IFS($BC$48="1",(M41-入力シート!AS87)/2*$BC$13*2,$BC$48="2",(M41-入力シート!AS87)/2*$BC$13,$BC$48="3",(M41-入力シート!AS87)*$BC$13,$BC$48="4",(M41-入力シート!AS87)*$BC$13),"")</f>
        <v/>
      </c>
      <c r="Y41" s="422"/>
      <c r="Z41" s="422"/>
      <c r="AA41" s="423"/>
      <c r="AB41" s="421" t="str">
        <f t="shared" si="14"/>
        <v/>
      </c>
      <c r="AC41" s="422"/>
      <c r="AD41" s="422"/>
      <c r="AE41" s="423"/>
      <c r="AF41" s="574"/>
      <c r="AG41" s="575"/>
      <c r="AH41" s="575"/>
      <c r="AI41" s="576"/>
      <c r="AJ41" s="646"/>
      <c r="AK41" s="99">
        <f>VLOOKUP(A14,入力シート!$B$82:$BD$87,48,0)</f>
        <v>0</v>
      </c>
      <c r="AL41" s="99"/>
      <c r="AM41" s="99"/>
      <c r="AN41" s="99"/>
      <c r="AO41" s="99"/>
      <c r="AP41" s="99"/>
      <c r="AQ41" s="99"/>
      <c r="AR41" s="647"/>
      <c r="AS41" s="649">
        <f>VLOOKUP(A14,入力シート!$B$82:$AJ$87,28,0)</f>
        <v>0</v>
      </c>
      <c r="AT41" s="649"/>
      <c r="AU41" s="649"/>
      <c r="AV41" s="649"/>
      <c r="AW41" s="594"/>
      <c r="AX41" s="595">
        <f>VLOOKUP(A14,入力シート!$B$82:$AJ$87,32,0)</f>
        <v>0</v>
      </c>
      <c r="AY41" s="595"/>
      <c r="AZ41" s="595"/>
      <c r="BA41" s="648"/>
      <c r="BB41" s="39"/>
    </row>
    <row r="42" spans="1:57" ht="13.5" customHeight="1">
      <c r="A42" s="33">
        <v>34</v>
      </c>
      <c r="C42" s="36"/>
      <c r="D42" s="580" t="s">
        <v>111</v>
      </c>
      <c r="E42" s="580"/>
      <c r="F42" s="580"/>
      <c r="G42" s="580"/>
      <c r="H42" s="580"/>
      <c r="I42" s="580"/>
      <c r="J42" s="580"/>
      <c r="K42" s="580"/>
      <c r="L42" s="581"/>
      <c r="M42" s="421"/>
      <c r="N42" s="422"/>
      <c r="O42" s="422"/>
      <c r="P42" s="423"/>
      <c r="Q42" s="559"/>
      <c r="R42" s="560"/>
      <c r="S42" s="560"/>
      <c r="T42" s="560"/>
      <c r="U42" s="560"/>
      <c r="V42" s="560"/>
      <c r="W42" s="561"/>
      <c r="X42" s="421"/>
      <c r="Y42" s="422"/>
      <c r="Z42" s="422"/>
      <c r="AA42" s="423"/>
      <c r="AB42" s="421"/>
      <c r="AC42" s="422"/>
      <c r="AD42" s="422"/>
      <c r="AE42" s="423"/>
      <c r="AF42" s="574"/>
      <c r="AG42" s="575"/>
      <c r="AH42" s="575"/>
      <c r="AI42" s="576"/>
      <c r="AJ42" s="21"/>
      <c r="AK42" s="21"/>
      <c r="AL42" s="21"/>
      <c r="AM42" s="21"/>
      <c r="AN42" s="3"/>
      <c r="AO42" s="3"/>
      <c r="AP42" s="3"/>
      <c r="AQ42" s="3"/>
      <c r="AR42" s="3"/>
      <c r="AS42" s="3"/>
      <c r="AT42" s="3"/>
      <c r="AU42" s="3"/>
      <c r="AV42" s="3"/>
      <c r="AW42" s="3"/>
      <c r="AX42" s="3"/>
      <c r="AY42" s="3"/>
      <c r="AZ42" s="3"/>
      <c r="BA42" s="40"/>
    </row>
    <row r="43" spans="1:57" ht="13.5" customHeight="1">
      <c r="A43" s="33">
        <v>35</v>
      </c>
      <c r="C43" s="36"/>
      <c r="D43" s="580" t="str">
        <f>"　　　"&amp;(入力シート!U92) &amp;"  "&amp; (入力シート!Y92)</f>
        <v xml:space="preserve">　　　  </v>
      </c>
      <c r="E43" s="580"/>
      <c r="F43" s="580"/>
      <c r="G43" s="580"/>
      <c r="H43" s="580"/>
      <c r="I43" s="580"/>
      <c r="J43" s="580"/>
      <c r="K43" s="580"/>
      <c r="L43" s="581"/>
      <c r="M43" s="421" t="str">
        <f>IF(ISNA(VLOOKUP(A9,入力シート!$B$92:$AR$95,36,FALSE)),"",VLOOKUP(A9,入力シート!$B$92:$AR$95,36,FALSE))</f>
        <v/>
      </c>
      <c r="N43" s="422"/>
      <c r="O43" s="422"/>
      <c r="P43" s="423"/>
      <c r="Q43" s="555" t="str">
        <f>IF(M43="","","備考欄・別添報告書参照")</f>
        <v/>
      </c>
      <c r="R43" s="179"/>
      <c r="S43" s="179"/>
      <c r="T43" s="179"/>
      <c r="U43" s="179"/>
      <c r="V43" s="179"/>
      <c r="W43" s="275"/>
      <c r="X43" s="421" t="str">
        <f>IFERROR(_xlfn.IFS($BC$48="1",(M43-入力シート!AS92)/2*$BC$13*2,$BC$48="2",(M43-入力シート!AS92)/2*$BC$13,$BC$48="3",(M43-入力シート!AS92)*$BC$13,$BC$48="4",(M43-入力シート!AS92)*$BC$13),"")</f>
        <v/>
      </c>
      <c r="Y43" s="422"/>
      <c r="Z43" s="422"/>
      <c r="AA43" s="423"/>
      <c r="AB43" s="421" t="str">
        <f>IFERROR(M43-X43,"")</f>
        <v/>
      </c>
      <c r="AC43" s="422"/>
      <c r="AD43" s="422"/>
      <c r="AE43" s="423"/>
      <c r="AF43" s="574"/>
      <c r="AG43" s="575"/>
      <c r="AH43" s="575"/>
      <c r="AI43" s="576"/>
      <c r="AJ43" s="582" t="s">
        <v>113</v>
      </c>
      <c r="AK43" s="595">
        <f>VLOOKUP(A9,入力シート!$B$92:$AJ$95,28,0)</f>
        <v>0</v>
      </c>
      <c r="AL43" s="595"/>
      <c r="AM43" s="595"/>
      <c r="AN43" s="595"/>
      <c r="AO43" s="594" t="s">
        <v>114</v>
      </c>
      <c r="AP43" s="595">
        <f>VLOOKUP(A9,入力シート!$B$92:$AJ$95,32,0)</f>
        <v>0</v>
      </c>
      <c r="AQ43" s="595"/>
      <c r="AR43" s="595"/>
      <c r="AS43" s="595"/>
      <c r="AT43" s="3"/>
      <c r="AU43" s="3"/>
      <c r="AV43" s="3"/>
      <c r="AW43" s="3"/>
      <c r="AX43" s="3"/>
      <c r="AY43" s="3"/>
      <c r="AZ43" s="3"/>
      <c r="BA43" s="40"/>
    </row>
    <row r="44" spans="1:57" ht="13.5" customHeight="1">
      <c r="C44" s="36"/>
      <c r="D44" s="580" t="str">
        <f>"　　　"&amp;(入力シート!U93) &amp;"  "&amp; (入力シート!Y93)</f>
        <v xml:space="preserve">　　　  </v>
      </c>
      <c r="E44" s="580"/>
      <c r="F44" s="580"/>
      <c r="G44" s="580"/>
      <c r="H44" s="580"/>
      <c r="I44" s="580"/>
      <c r="J44" s="580"/>
      <c r="K44" s="580"/>
      <c r="L44" s="581"/>
      <c r="M44" s="421" t="str">
        <f>IF(ISNA(VLOOKUP(A10,入力シート!$B$92:$AR$95,36,FALSE)),"",VLOOKUP(A10,入力シート!$B$92:$AR$95,36,FALSE))</f>
        <v/>
      </c>
      <c r="N44" s="422"/>
      <c r="O44" s="422"/>
      <c r="P44" s="423"/>
      <c r="Q44" s="555" t="str">
        <f t="shared" ref="Q44:Q46" si="16">IF(M44="","","備考欄・別添報告書参照")</f>
        <v/>
      </c>
      <c r="R44" s="179"/>
      <c r="S44" s="179"/>
      <c r="T44" s="179"/>
      <c r="U44" s="179"/>
      <c r="V44" s="179"/>
      <c r="W44" s="275"/>
      <c r="X44" s="421" t="str">
        <f>IFERROR(_xlfn.IFS($BC$48="1",(M44-入力シート!AS90)/2*$BC$13*2,$BC$48="2",(M44-入力シート!AS90)/2*$BC$13,$BC$48="3",(M44-入力シート!AS90)*$BC$13,$BC$48="4",(M44-入力シート!AS90)*$BC$13),"")</f>
        <v/>
      </c>
      <c r="Y44" s="422"/>
      <c r="Z44" s="422"/>
      <c r="AA44" s="423"/>
      <c r="AB44" s="421" t="str">
        <f t="shared" ref="AB44:AB46" si="17">IFERROR(M44-X44,"")</f>
        <v/>
      </c>
      <c r="AC44" s="422"/>
      <c r="AD44" s="422"/>
      <c r="AE44" s="423"/>
      <c r="AF44" s="574"/>
      <c r="AG44" s="575"/>
      <c r="AH44" s="575"/>
      <c r="AI44" s="576"/>
      <c r="AJ44" s="582"/>
      <c r="AK44" s="595">
        <f>VLOOKUP(A10,入力シート!$B$92:$AJ$95,28,0)</f>
        <v>0</v>
      </c>
      <c r="AL44" s="595"/>
      <c r="AM44" s="595"/>
      <c r="AN44" s="595"/>
      <c r="AO44" s="594"/>
      <c r="AP44" s="595">
        <f>VLOOKUP(A10,入力シート!$B$92:$AJ$95,32,0)</f>
        <v>0</v>
      </c>
      <c r="AQ44" s="595"/>
      <c r="AR44" s="595"/>
      <c r="AS44" s="595"/>
      <c r="AT44" s="3"/>
      <c r="AU44" s="3"/>
      <c r="AV44" s="3"/>
      <c r="AW44" s="3"/>
      <c r="AX44" s="3"/>
      <c r="AY44" s="3"/>
      <c r="AZ44" s="3"/>
      <c r="BA44" s="40"/>
    </row>
    <row r="45" spans="1:57" ht="13.5" customHeight="1">
      <c r="C45" s="36"/>
      <c r="D45" s="580" t="str">
        <f>"　　　"&amp;(入力シート!U94) &amp;"  "&amp; (入力シート!Y94)</f>
        <v xml:space="preserve">　　　  </v>
      </c>
      <c r="E45" s="580"/>
      <c r="F45" s="580"/>
      <c r="G45" s="580"/>
      <c r="H45" s="580"/>
      <c r="I45" s="580"/>
      <c r="J45" s="580"/>
      <c r="K45" s="580"/>
      <c r="L45" s="581"/>
      <c r="M45" s="421" t="str">
        <f>IF(ISNA(VLOOKUP(A11,入力シート!$B$92:$AR$95,36,FALSE)),"",VLOOKUP(A11,入力シート!$B$92:$AR$95,36,FALSE))</f>
        <v/>
      </c>
      <c r="N45" s="422"/>
      <c r="O45" s="422"/>
      <c r="P45" s="423"/>
      <c r="Q45" s="555" t="str">
        <f t="shared" si="16"/>
        <v/>
      </c>
      <c r="R45" s="179"/>
      <c r="S45" s="179"/>
      <c r="T45" s="179"/>
      <c r="U45" s="179"/>
      <c r="V45" s="179"/>
      <c r="W45" s="275"/>
      <c r="X45" s="421" t="str">
        <f>IFERROR(_xlfn.IFS($BC$48="1",(M45-入力シート!AS91)/2*$BC$13*2,$BC$48="2",(M45-入力シート!AS91)/2*$BC$13,$BC$48="3",(M45-入力シート!AS91)*$BC$13,$BC$48="4",(M45-入力シート!AS91)*$BC$13),"")</f>
        <v/>
      </c>
      <c r="Y45" s="422"/>
      <c r="Z45" s="422"/>
      <c r="AA45" s="423"/>
      <c r="AB45" s="421" t="str">
        <f t="shared" si="17"/>
        <v/>
      </c>
      <c r="AC45" s="422"/>
      <c r="AD45" s="422"/>
      <c r="AE45" s="423"/>
      <c r="AF45" s="574"/>
      <c r="AG45" s="575"/>
      <c r="AH45" s="575"/>
      <c r="AI45" s="576"/>
      <c r="AJ45" s="582"/>
      <c r="AK45" s="595">
        <f>VLOOKUP(A11,入力シート!$B$92:$AJ$95,28,0)</f>
        <v>0</v>
      </c>
      <c r="AL45" s="595"/>
      <c r="AM45" s="595"/>
      <c r="AN45" s="595"/>
      <c r="AO45" s="594"/>
      <c r="AP45" s="595">
        <f>VLOOKUP(A11,入力シート!$B$92:$AJ$95,32,0)</f>
        <v>0</v>
      </c>
      <c r="AQ45" s="595"/>
      <c r="AR45" s="595"/>
      <c r="AS45" s="595"/>
      <c r="AT45" s="3"/>
      <c r="AU45" s="3"/>
      <c r="AV45" s="3"/>
      <c r="AW45" s="3"/>
      <c r="AX45" s="3"/>
      <c r="AY45" s="3"/>
      <c r="AZ45" s="3"/>
      <c r="BA45" s="40"/>
    </row>
    <row r="46" spans="1:57" ht="13.5" customHeight="1">
      <c r="C46" s="36"/>
      <c r="D46" s="580" t="str">
        <f>"　　　"&amp;(入力シート!U95) &amp;"  "&amp; (入力シート!Y95)</f>
        <v xml:space="preserve">　　　  </v>
      </c>
      <c r="E46" s="580"/>
      <c r="F46" s="580"/>
      <c r="G46" s="580"/>
      <c r="H46" s="580"/>
      <c r="I46" s="580"/>
      <c r="J46" s="580"/>
      <c r="K46" s="580"/>
      <c r="L46" s="581"/>
      <c r="M46" s="421" t="str">
        <f>IF(ISNA(VLOOKUP(A12,入力シート!$B$92:$AR$95,36,FALSE)),"",VLOOKUP(A12,入力シート!$B$92:$AR$95,36,FALSE))</f>
        <v/>
      </c>
      <c r="N46" s="422"/>
      <c r="O46" s="422"/>
      <c r="P46" s="423"/>
      <c r="Q46" s="555" t="str">
        <f t="shared" si="16"/>
        <v/>
      </c>
      <c r="R46" s="179"/>
      <c r="S46" s="179"/>
      <c r="T46" s="179"/>
      <c r="U46" s="179"/>
      <c r="V46" s="179"/>
      <c r="W46" s="275"/>
      <c r="X46" s="421" t="str">
        <f>IFERROR(_xlfn.IFS($BC$48="1",(M46-入力シート!AS92)/2*$BC$13*2,$BC$48="2",(M46-入力シート!AS92)/2*$BC$13,$BC$48="3",(M46-入力シート!AS92)*$BC$13,$BC$48="4",(M46-入力シート!AS92)*$BC$13),"")</f>
        <v/>
      </c>
      <c r="Y46" s="422"/>
      <c r="Z46" s="422"/>
      <c r="AA46" s="423"/>
      <c r="AB46" s="421" t="str">
        <f t="shared" si="17"/>
        <v/>
      </c>
      <c r="AC46" s="422"/>
      <c r="AD46" s="422"/>
      <c r="AE46" s="423"/>
      <c r="AF46" s="574"/>
      <c r="AG46" s="575"/>
      <c r="AH46" s="575"/>
      <c r="AI46" s="576"/>
      <c r="AJ46" s="582"/>
      <c r="AK46" s="595">
        <f>VLOOKUP(A12,入力シート!$B$92:$AJ$95,28,0)</f>
        <v>0</v>
      </c>
      <c r="AL46" s="595"/>
      <c r="AM46" s="595"/>
      <c r="AN46" s="595"/>
      <c r="AO46" s="594"/>
      <c r="AP46" s="595">
        <f>VLOOKUP(A12,入力シート!$B$92:$AJ$95,32,0)</f>
        <v>0</v>
      </c>
      <c r="AQ46" s="595"/>
      <c r="AR46" s="595"/>
      <c r="AS46" s="595"/>
      <c r="AT46" s="3"/>
      <c r="AU46" s="3"/>
      <c r="AV46" s="3"/>
      <c r="AW46" s="3"/>
      <c r="AX46" s="3"/>
      <c r="AY46" s="3"/>
      <c r="AZ46" s="3"/>
      <c r="BA46" s="40"/>
    </row>
    <row r="47" spans="1:57" ht="13.5" customHeight="1">
      <c r="C47" s="41"/>
      <c r="D47" s="585"/>
      <c r="E47" s="585"/>
      <c r="F47" s="585"/>
      <c r="G47" s="585"/>
      <c r="H47" s="585"/>
      <c r="I47" s="585"/>
      <c r="J47" s="585"/>
      <c r="K47" s="585"/>
      <c r="L47" s="586"/>
      <c r="M47" s="562"/>
      <c r="N47" s="563"/>
      <c r="O47" s="563"/>
      <c r="P47" s="564"/>
      <c r="Q47" s="556"/>
      <c r="R47" s="557"/>
      <c r="S47" s="557"/>
      <c r="T47" s="557"/>
      <c r="U47" s="557"/>
      <c r="V47" s="557"/>
      <c r="W47" s="558"/>
      <c r="X47" s="565"/>
      <c r="Y47" s="566"/>
      <c r="Z47" s="566"/>
      <c r="AA47" s="567"/>
      <c r="AB47" s="565"/>
      <c r="AC47" s="566"/>
      <c r="AD47" s="566"/>
      <c r="AE47" s="567"/>
      <c r="AF47" s="577"/>
      <c r="AG47" s="578"/>
      <c r="AH47" s="578"/>
      <c r="AI47" s="579"/>
      <c r="AJ47" s="42"/>
      <c r="AK47" s="42"/>
      <c r="AL47" s="42"/>
      <c r="AM47" s="42"/>
      <c r="AN47" s="43"/>
      <c r="AO47" s="43"/>
      <c r="AP47" s="43"/>
      <c r="AQ47" s="43"/>
      <c r="AR47" s="43"/>
      <c r="AS47" s="43"/>
      <c r="AT47" s="43"/>
      <c r="AU47" s="43"/>
      <c r="AV47" s="43"/>
      <c r="AW47" s="43"/>
      <c r="AX47" s="43"/>
      <c r="AY47" s="43"/>
      <c r="AZ47" s="43"/>
      <c r="BA47" s="44"/>
    </row>
    <row r="48" spans="1:57" ht="15.75" customHeight="1">
      <c r="C48" s="552" t="s">
        <v>218</v>
      </c>
      <c r="D48" s="553"/>
      <c r="E48" s="553"/>
      <c r="F48" s="553"/>
      <c r="G48" s="553"/>
      <c r="H48" s="553"/>
      <c r="I48" s="553"/>
      <c r="J48" s="553"/>
      <c r="K48" s="553"/>
      <c r="L48" s="554"/>
      <c r="M48" s="588">
        <f>SUM(M8:P47)</f>
        <v>0</v>
      </c>
      <c r="N48" s="589"/>
      <c r="O48" s="589"/>
      <c r="P48" s="590"/>
      <c r="Q48" s="596"/>
      <c r="R48" s="597"/>
      <c r="S48" s="597"/>
      <c r="T48" s="597"/>
      <c r="U48" s="597"/>
      <c r="V48" s="597"/>
      <c r="W48" s="598"/>
      <c r="X48" s="591">
        <f>IF(SUM(入力シート!N18,入力シート!O36,入力シート!S78)&gt;入力シート!$T$12,入力シート!$T$12,SUM(入力シート!N18,入力シート!O36,入力シート!S78))</f>
        <v>0</v>
      </c>
      <c r="Y48" s="592"/>
      <c r="Z48" s="592"/>
      <c r="AA48" s="593"/>
      <c r="AB48" s="599">
        <f>_xlfn.IFS(BC48="1",M48-2000000,BC48="2",M48-X48,BC48="3",M48-2000000,BC48="4",M48-X48)</f>
        <v>0</v>
      </c>
      <c r="AC48" s="600"/>
      <c r="AD48" s="600"/>
      <c r="AE48" s="601"/>
      <c r="AF48" s="602"/>
      <c r="AG48" s="603"/>
      <c r="AH48" s="603"/>
      <c r="AI48" s="604"/>
      <c r="AJ48" s="568"/>
      <c r="AK48" s="569"/>
      <c r="AL48" s="569"/>
      <c r="AM48" s="569"/>
      <c r="AN48" s="569"/>
      <c r="AO48" s="569"/>
      <c r="AP48" s="569"/>
      <c r="AQ48" s="569"/>
      <c r="AR48" s="569"/>
      <c r="AS48" s="569"/>
      <c r="AT48" s="569"/>
      <c r="AU48" s="569"/>
      <c r="AV48" s="569"/>
      <c r="AW48" s="569"/>
      <c r="AX48" s="569"/>
      <c r="AY48" s="569"/>
      <c r="AZ48" s="569"/>
      <c r="BA48" s="570"/>
      <c r="BC48" s="33" t="str">
        <f>_xlfn.IFS(AND(入力シート!BC15="50％",SUM(入力シート!N18,入力シート!O36,入力シート!S78)&gt;=2000000),"1",AND(入力シート!BC15="50％",SUM(入力シート!N18,入力シート!O36,入力シート!S78)&lt;2000000),"2",AND(入力シート!BC15="100％",SUM(入力シート!N18,入力シート!O36,入力シート!S78)&gt;=2000000),"3",AND(入力シート!BC15="100％",SUM(入力シート!N18,入力シート!O36,入力シート!S78)&lt;2000000),"4")</f>
        <v>2</v>
      </c>
      <c r="BE48" s="33" t="s">
        <v>219</v>
      </c>
    </row>
    <row r="49" spans="2:54" ht="17.25" customHeight="1" thickBot="1">
      <c r="C49" s="45"/>
      <c r="D49" s="45"/>
      <c r="E49" s="45"/>
      <c r="F49" s="45"/>
      <c r="G49" s="45"/>
      <c r="H49" s="45"/>
      <c r="I49" s="45"/>
      <c r="J49" s="45"/>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row>
    <row r="50" spans="2:54" ht="15" customHeight="1" thickBot="1">
      <c r="B50" s="33" t="s">
        <v>220</v>
      </c>
      <c r="T50" s="47"/>
      <c r="U50" s="47"/>
      <c r="V50" s="47"/>
      <c r="W50" s="47"/>
      <c r="X50" s="605" t="s">
        <v>221</v>
      </c>
      <c r="Y50" s="539"/>
      <c r="Z50" s="539"/>
      <c r="AA50" s="539"/>
      <c r="AB50" s="538" t="str">
        <f>IF(入力シート!T13=0,"0",入力シート!T13)</f>
        <v>0</v>
      </c>
      <c r="AC50" s="539"/>
      <c r="AD50" s="48" t="s">
        <v>222</v>
      </c>
      <c r="AE50" s="49"/>
      <c r="AF50" s="537" t="s">
        <v>223</v>
      </c>
      <c r="AG50" s="537"/>
      <c r="AH50" s="537"/>
      <c r="AI50" s="537"/>
      <c r="AJ50" s="587" t="str">
        <f>IF(入力シート!T14=0,"0",入力シート!T14)</f>
        <v>0</v>
      </c>
      <c r="AK50" s="537"/>
      <c r="AL50" s="50" t="s">
        <v>222</v>
      </c>
      <c r="AM50" s="50"/>
      <c r="AN50" s="587" t="s">
        <v>224</v>
      </c>
      <c r="AO50" s="537"/>
      <c r="AP50" s="537"/>
      <c r="AQ50" s="537"/>
      <c r="AR50" s="537"/>
      <c r="AS50" s="537"/>
      <c r="AT50" s="537"/>
      <c r="AU50" s="537"/>
      <c r="AV50" s="537"/>
      <c r="AW50" s="537"/>
      <c r="AX50" s="537"/>
      <c r="AY50" s="538" t="str">
        <f>IF(入力シート!AI14=0,"0",入力シート!AI14)</f>
        <v>0</v>
      </c>
      <c r="AZ50" s="539"/>
      <c r="BA50" s="51" t="s">
        <v>222</v>
      </c>
    </row>
    <row r="51" spans="2:54" ht="15" customHeight="1" thickBot="1">
      <c r="T51" s="47"/>
      <c r="U51" s="47"/>
      <c r="V51" s="47"/>
      <c r="W51" s="47"/>
      <c r="X51" s="35"/>
      <c r="Y51" s="35"/>
      <c r="Z51" s="35"/>
      <c r="AA51" s="35"/>
      <c r="AB51" s="35"/>
      <c r="AC51" s="35"/>
      <c r="AE51" s="47"/>
      <c r="AF51" s="536" t="s">
        <v>225</v>
      </c>
      <c r="AG51" s="537"/>
      <c r="AH51" s="537"/>
      <c r="AI51" s="537"/>
      <c r="AJ51" s="537"/>
      <c r="AK51" s="537"/>
      <c r="AL51" s="537"/>
      <c r="AM51" s="537"/>
      <c r="AN51" s="537"/>
      <c r="AO51" s="537"/>
      <c r="AP51" s="537"/>
      <c r="AQ51" s="537"/>
      <c r="AR51" s="537"/>
      <c r="AS51" s="537"/>
      <c r="AT51" s="537"/>
      <c r="AU51" s="537"/>
      <c r="AV51" s="537"/>
      <c r="AW51" s="537"/>
      <c r="AX51" s="537"/>
      <c r="AY51" s="538" t="str">
        <f>IF(入力シート!T15=0,"0",入力シート!T15)</f>
        <v>0</v>
      </c>
      <c r="AZ51" s="539"/>
      <c r="BA51" s="51" t="s">
        <v>222</v>
      </c>
    </row>
    <row r="52" spans="2:54" ht="4.5" customHeight="1"/>
    <row r="53" spans="2:54" ht="13.5" customHeight="1">
      <c r="C53" s="540" t="s">
        <v>226</v>
      </c>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0"/>
      <c r="AB53" s="540"/>
      <c r="AC53" s="540"/>
      <c r="AD53" s="540"/>
      <c r="AE53" s="540"/>
      <c r="AF53" s="540"/>
      <c r="AG53" s="540"/>
      <c r="AH53" s="540"/>
      <c r="AI53" s="540"/>
      <c r="AJ53" s="540"/>
      <c r="AK53" s="540"/>
      <c r="AL53" s="540"/>
      <c r="AM53" s="540"/>
      <c r="AN53" s="540"/>
      <c r="AO53" s="540"/>
      <c r="AP53" s="540"/>
      <c r="AQ53" s="540"/>
      <c r="AR53" s="540"/>
      <c r="AS53" s="540"/>
      <c r="AT53" s="540"/>
      <c r="AU53" s="540"/>
      <c r="AV53" s="540"/>
      <c r="AW53" s="540"/>
      <c r="AX53" s="540"/>
      <c r="AY53" s="540"/>
      <c r="AZ53" s="540"/>
      <c r="BA53" s="540"/>
      <c r="BB53" s="540"/>
    </row>
    <row r="54" spans="2:54" ht="4.5" customHeight="1"/>
    <row r="55" spans="2:54" ht="5.25" customHeight="1">
      <c r="C55" s="45"/>
      <c r="D55" s="45"/>
      <c r="E55" s="45"/>
      <c r="F55" s="45"/>
      <c r="G55" s="45"/>
      <c r="H55" s="45"/>
      <c r="I55" s="45"/>
      <c r="J55" s="45"/>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row>
    <row r="56" spans="2:54" ht="4.5" customHeight="1"/>
    <row r="57" spans="2:54" ht="15" customHeight="1">
      <c r="B57" s="33" t="s">
        <v>277</v>
      </c>
    </row>
    <row r="58" spans="2:54" ht="4.5" customHeight="1" thickBot="1"/>
    <row r="59" spans="2:54" ht="50.1" customHeight="1">
      <c r="C59" s="472" t="s">
        <v>278</v>
      </c>
      <c r="D59" s="473"/>
      <c r="E59" s="473"/>
      <c r="F59" s="473"/>
      <c r="G59" s="473"/>
      <c r="H59" s="473"/>
      <c r="I59" s="473"/>
      <c r="J59" s="473"/>
      <c r="K59" s="473"/>
      <c r="L59" s="473"/>
      <c r="M59" s="474">
        <f>入力シート!L100</f>
        <v>0</v>
      </c>
      <c r="N59" s="474"/>
      <c r="O59" s="474"/>
      <c r="P59" s="474"/>
      <c r="Q59" s="474"/>
      <c r="R59" s="474"/>
      <c r="S59" s="474"/>
      <c r="T59" s="474"/>
      <c r="U59" s="474"/>
      <c r="V59" s="474"/>
      <c r="W59" s="474"/>
      <c r="X59" s="474"/>
      <c r="Y59" s="474"/>
      <c r="Z59" s="474"/>
      <c r="AA59" s="474"/>
      <c r="AB59" s="474"/>
      <c r="AC59" s="474"/>
      <c r="AD59" s="474"/>
      <c r="AE59" s="474"/>
      <c r="AF59" s="474"/>
      <c r="AG59" s="474"/>
      <c r="AH59" s="474"/>
      <c r="AI59" s="474"/>
      <c r="AJ59" s="474"/>
      <c r="AK59" s="474"/>
      <c r="AL59" s="474"/>
      <c r="AM59" s="474"/>
      <c r="AN59" s="474"/>
      <c r="AO59" s="474"/>
      <c r="AP59" s="474"/>
      <c r="AQ59" s="474"/>
      <c r="AR59" s="474"/>
      <c r="AS59" s="474"/>
      <c r="AT59" s="474"/>
      <c r="AU59" s="474"/>
      <c r="AV59" s="474"/>
      <c r="AW59" s="474"/>
      <c r="AX59" s="474"/>
      <c r="AY59" s="474"/>
      <c r="AZ59" s="474"/>
      <c r="BA59" s="475"/>
    </row>
    <row r="60" spans="2:54" ht="50.1" customHeight="1" thickBot="1">
      <c r="C60" s="476" t="s">
        <v>279</v>
      </c>
      <c r="D60" s="477"/>
      <c r="E60" s="477"/>
      <c r="F60" s="477"/>
      <c r="G60" s="477"/>
      <c r="H60" s="477"/>
      <c r="I60" s="477"/>
      <c r="J60" s="477"/>
      <c r="K60" s="477"/>
      <c r="L60" s="477"/>
      <c r="M60" s="478">
        <f>入力シート!L101</f>
        <v>0</v>
      </c>
      <c r="N60" s="478"/>
      <c r="O60" s="478"/>
      <c r="P60" s="478"/>
      <c r="Q60" s="478"/>
      <c r="R60" s="478"/>
      <c r="S60" s="478"/>
      <c r="T60" s="478"/>
      <c r="U60" s="478"/>
      <c r="V60" s="478"/>
      <c r="W60" s="478"/>
      <c r="X60" s="478"/>
      <c r="Y60" s="478"/>
      <c r="Z60" s="478"/>
      <c r="AA60" s="478"/>
      <c r="AB60" s="478"/>
      <c r="AC60" s="478"/>
      <c r="AD60" s="478"/>
      <c r="AE60" s="478"/>
      <c r="AF60" s="478"/>
      <c r="AG60" s="478"/>
      <c r="AH60" s="478"/>
      <c r="AI60" s="478"/>
      <c r="AJ60" s="478"/>
      <c r="AK60" s="478"/>
      <c r="AL60" s="478"/>
      <c r="AM60" s="478"/>
      <c r="AN60" s="478"/>
      <c r="AO60" s="478"/>
      <c r="AP60" s="478"/>
      <c r="AQ60" s="478"/>
      <c r="AR60" s="478"/>
      <c r="AS60" s="478"/>
      <c r="AT60" s="478"/>
      <c r="AU60" s="478"/>
      <c r="AV60" s="478"/>
      <c r="AW60" s="478"/>
      <c r="AX60" s="478"/>
      <c r="AY60" s="478"/>
      <c r="AZ60" s="478"/>
      <c r="BA60" s="479"/>
    </row>
    <row r="61" spans="2:54" ht="6.75" customHeight="1"/>
    <row r="62" spans="2:54" ht="15" customHeight="1">
      <c r="B62" s="33" t="s">
        <v>230</v>
      </c>
    </row>
    <row r="63" spans="2:54" ht="5.25" customHeight="1" thickBot="1"/>
    <row r="64" spans="2:54" ht="15.95" customHeight="1">
      <c r="C64" s="480" t="s">
        <v>231</v>
      </c>
      <c r="D64" s="481"/>
      <c r="E64" s="481"/>
      <c r="F64" s="481"/>
      <c r="G64" s="481"/>
      <c r="H64" s="481"/>
      <c r="I64" s="481"/>
      <c r="J64" s="481"/>
      <c r="K64" s="481"/>
      <c r="L64" s="481"/>
      <c r="M64" s="481"/>
      <c r="N64" s="481"/>
      <c r="O64" s="481"/>
      <c r="P64" s="481"/>
      <c r="Q64" s="481"/>
      <c r="R64" s="481"/>
      <c r="S64" s="481"/>
      <c r="T64" s="481"/>
      <c r="U64" s="481"/>
      <c r="V64" s="481"/>
      <c r="W64" s="482"/>
      <c r="X64" s="481" t="s">
        <v>232</v>
      </c>
      <c r="Y64" s="481"/>
      <c r="Z64" s="481"/>
      <c r="AA64" s="481"/>
      <c r="AB64" s="481"/>
      <c r="AC64" s="481"/>
      <c r="AD64" s="481"/>
      <c r="AE64" s="481"/>
      <c r="AF64" s="481"/>
      <c r="AG64" s="481"/>
      <c r="AH64" s="481"/>
      <c r="AI64" s="481"/>
      <c r="AJ64" s="481"/>
      <c r="AK64" s="481"/>
      <c r="AL64" s="481"/>
      <c r="AM64" s="481"/>
      <c r="AN64" s="481"/>
      <c r="AO64" s="481"/>
      <c r="AP64" s="481"/>
      <c r="AQ64" s="481"/>
      <c r="AR64" s="483"/>
      <c r="AS64" s="480" t="s">
        <v>233</v>
      </c>
      <c r="AT64" s="481"/>
      <c r="AU64" s="481"/>
      <c r="AV64" s="481"/>
      <c r="AW64" s="481"/>
      <c r="AX64" s="481"/>
      <c r="AY64" s="481"/>
      <c r="AZ64" s="481"/>
      <c r="BA64" s="483"/>
    </row>
    <row r="65" spans="2:53" ht="15.95" customHeight="1" thickBot="1">
      <c r="C65" s="484" t="s">
        <v>234</v>
      </c>
      <c r="D65" s="485"/>
      <c r="E65" s="485"/>
      <c r="F65" s="485"/>
      <c r="G65" s="485"/>
      <c r="H65" s="485"/>
      <c r="I65" s="485"/>
      <c r="J65" s="485"/>
      <c r="K65" s="485"/>
      <c r="L65" s="485"/>
      <c r="M65" s="485"/>
      <c r="N65" s="485"/>
      <c r="O65" s="485"/>
      <c r="P65" s="486"/>
      <c r="Q65" s="485" t="s">
        <v>235</v>
      </c>
      <c r="R65" s="485"/>
      <c r="S65" s="485"/>
      <c r="T65" s="485"/>
      <c r="U65" s="485"/>
      <c r="V65" s="485"/>
      <c r="W65" s="486"/>
      <c r="X65" s="485" t="s">
        <v>234</v>
      </c>
      <c r="Y65" s="485"/>
      <c r="Z65" s="485"/>
      <c r="AA65" s="485"/>
      <c r="AB65" s="485"/>
      <c r="AC65" s="485"/>
      <c r="AD65" s="485"/>
      <c r="AE65" s="485"/>
      <c r="AF65" s="485"/>
      <c r="AG65" s="485"/>
      <c r="AH65" s="485"/>
      <c r="AI65" s="485"/>
      <c r="AJ65" s="485"/>
      <c r="AK65" s="486"/>
      <c r="AL65" s="485" t="s">
        <v>235</v>
      </c>
      <c r="AM65" s="485"/>
      <c r="AN65" s="485"/>
      <c r="AO65" s="485"/>
      <c r="AP65" s="485"/>
      <c r="AQ65" s="485"/>
      <c r="AR65" s="512"/>
      <c r="AS65" s="513"/>
      <c r="AT65" s="514"/>
      <c r="AU65" s="514"/>
      <c r="AV65" s="514"/>
      <c r="AW65" s="514"/>
      <c r="AX65" s="514"/>
      <c r="AY65" s="514"/>
      <c r="AZ65" s="514"/>
      <c r="BA65" s="515"/>
    </row>
    <row r="66" spans="2:53" ht="17.100000000000001" customHeight="1">
      <c r="C66" s="527" t="s">
        <v>236</v>
      </c>
      <c r="D66" s="530" t="s">
        <v>237</v>
      </c>
      <c r="E66" s="531"/>
      <c r="F66" s="531"/>
      <c r="G66" s="531"/>
      <c r="H66" s="531"/>
      <c r="I66" s="531"/>
      <c r="J66" s="531"/>
      <c r="K66" s="531"/>
      <c r="L66" s="531"/>
      <c r="M66" s="531"/>
      <c r="N66" s="531"/>
      <c r="O66" s="531"/>
      <c r="P66" s="532"/>
      <c r="Q66" s="533"/>
      <c r="R66" s="533"/>
      <c r="S66" s="533"/>
      <c r="T66" s="533"/>
      <c r="U66" s="533"/>
      <c r="V66" s="533"/>
      <c r="W66" s="534"/>
      <c r="X66" s="531" t="s">
        <v>238</v>
      </c>
      <c r="Y66" s="531"/>
      <c r="Z66" s="531"/>
      <c r="AA66" s="531"/>
      <c r="AB66" s="531"/>
      <c r="AC66" s="531"/>
      <c r="AD66" s="531"/>
      <c r="AE66" s="531"/>
      <c r="AF66" s="531"/>
      <c r="AG66" s="531"/>
      <c r="AH66" s="531"/>
      <c r="AI66" s="531"/>
      <c r="AJ66" s="531"/>
      <c r="AK66" s="532"/>
      <c r="AL66" s="533"/>
      <c r="AM66" s="533"/>
      <c r="AN66" s="533"/>
      <c r="AO66" s="533"/>
      <c r="AP66" s="533"/>
      <c r="AQ66" s="533"/>
      <c r="AR66" s="535"/>
      <c r="AS66" s="516"/>
      <c r="AT66" s="517"/>
      <c r="AU66" s="517"/>
      <c r="AV66" s="517"/>
      <c r="AW66" s="517"/>
      <c r="AX66" s="517"/>
      <c r="AY66" s="517"/>
      <c r="AZ66" s="517"/>
      <c r="BA66" s="518"/>
    </row>
    <row r="67" spans="2:53" ht="17.100000000000001" customHeight="1">
      <c r="C67" s="528"/>
      <c r="D67" s="468" t="s">
        <v>239</v>
      </c>
      <c r="E67" s="465"/>
      <c r="F67" s="465"/>
      <c r="G67" s="465"/>
      <c r="H67" s="465"/>
      <c r="I67" s="465"/>
      <c r="J67" s="465"/>
      <c r="K67" s="465"/>
      <c r="L67" s="465"/>
      <c r="M67" s="465"/>
      <c r="N67" s="465"/>
      <c r="O67" s="465"/>
      <c r="P67" s="469"/>
      <c r="Q67" s="463"/>
      <c r="R67" s="463"/>
      <c r="S67" s="463"/>
      <c r="T67" s="463"/>
      <c r="U67" s="463"/>
      <c r="V67" s="463"/>
      <c r="W67" s="464"/>
      <c r="X67" s="465" t="s">
        <v>240</v>
      </c>
      <c r="Y67" s="465"/>
      <c r="Z67" s="465"/>
      <c r="AA67" s="465"/>
      <c r="AB67" s="465"/>
      <c r="AC67" s="465"/>
      <c r="AD67" s="465"/>
      <c r="AE67" s="465"/>
      <c r="AF67" s="465"/>
      <c r="AG67" s="465"/>
      <c r="AH67" s="465"/>
      <c r="AI67" s="465"/>
      <c r="AJ67" s="465"/>
      <c r="AK67" s="466"/>
      <c r="AL67" s="463"/>
      <c r="AM67" s="463"/>
      <c r="AN67" s="463"/>
      <c r="AO67" s="463"/>
      <c r="AP67" s="463"/>
      <c r="AQ67" s="463"/>
      <c r="AR67" s="467"/>
      <c r="AS67" s="516"/>
      <c r="AT67" s="517"/>
      <c r="AU67" s="517"/>
      <c r="AV67" s="517"/>
      <c r="AW67" s="517"/>
      <c r="AX67" s="517"/>
      <c r="AY67" s="517"/>
      <c r="AZ67" s="517"/>
      <c r="BA67" s="518"/>
    </row>
    <row r="68" spans="2:53" ht="17.100000000000001" customHeight="1">
      <c r="C68" s="528"/>
      <c r="D68" s="468" t="s">
        <v>241</v>
      </c>
      <c r="E68" s="465"/>
      <c r="F68" s="465"/>
      <c r="G68" s="465"/>
      <c r="H68" s="465"/>
      <c r="I68" s="465"/>
      <c r="J68" s="465"/>
      <c r="K68" s="465"/>
      <c r="L68" s="465"/>
      <c r="M68" s="465"/>
      <c r="N68" s="465"/>
      <c r="O68" s="465"/>
      <c r="P68" s="469"/>
      <c r="Q68" s="463"/>
      <c r="R68" s="463"/>
      <c r="S68" s="463"/>
      <c r="T68" s="463"/>
      <c r="U68" s="463"/>
      <c r="V68" s="463"/>
      <c r="W68" s="464"/>
      <c r="X68" s="465" t="s">
        <v>242</v>
      </c>
      <c r="Y68" s="465"/>
      <c r="Z68" s="465"/>
      <c r="AA68" s="465"/>
      <c r="AB68" s="465"/>
      <c r="AC68" s="465"/>
      <c r="AD68" s="465"/>
      <c r="AE68" s="465"/>
      <c r="AF68" s="465"/>
      <c r="AG68" s="465"/>
      <c r="AH68" s="465"/>
      <c r="AI68" s="465"/>
      <c r="AJ68" s="465"/>
      <c r="AK68" s="469"/>
      <c r="AL68" s="463"/>
      <c r="AM68" s="463"/>
      <c r="AN68" s="463"/>
      <c r="AO68" s="463"/>
      <c r="AP68" s="463"/>
      <c r="AQ68" s="463"/>
      <c r="AR68" s="467"/>
      <c r="AS68" s="516"/>
      <c r="AT68" s="517"/>
      <c r="AU68" s="517"/>
      <c r="AV68" s="517"/>
      <c r="AW68" s="517"/>
      <c r="AX68" s="517"/>
      <c r="AY68" s="517"/>
      <c r="AZ68" s="517"/>
      <c r="BA68" s="518"/>
    </row>
    <row r="69" spans="2:53" ht="17.100000000000001" customHeight="1" thickBot="1">
      <c r="C69" s="529"/>
      <c r="D69" s="52"/>
      <c r="E69" s="52"/>
      <c r="F69" s="52"/>
      <c r="G69" s="52"/>
      <c r="H69" s="52"/>
      <c r="I69" s="52"/>
      <c r="J69" s="52"/>
      <c r="K69" s="52"/>
      <c r="L69" s="52"/>
      <c r="M69" s="52"/>
      <c r="N69" s="52"/>
      <c r="O69" s="52"/>
      <c r="P69" s="53"/>
      <c r="Q69" s="522"/>
      <c r="R69" s="522"/>
      <c r="S69" s="522"/>
      <c r="T69" s="522"/>
      <c r="U69" s="522"/>
      <c r="V69" s="522"/>
      <c r="W69" s="523"/>
      <c r="X69" s="524"/>
      <c r="Y69" s="524"/>
      <c r="Z69" s="524"/>
      <c r="AA69" s="524"/>
      <c r="AB69" s="524"/>
      <c r="AC69" s="524"/>
      <c r="AD69" s="524"/>
      <c r="AE69" s="524"/>
      <c r="AF69" s="524"/>
      <c r="AG69" s="524"/>
      <c r="AH69" s="524"/>
      <c r="AI69" s="524"/>
      <c r="AJ69" s="524"/>
      <c r="AK69" s="525"/>
      <c r="AL69" s="522"/>
      <c r="AM69" s="522"/>
      <c r="AN69" s="522"/>
      <c r="AO69" s="522"/>
      <c r="AP69" s="522"/>
      <c r="AQ69" s="522"/>
      <c r="AR69" s="526"/>
      <c r="AS69" s="516"/>
      <c r="AT69" s="517"/>
      <c r="AU69" s="517"/>
      <c r="AV69" s="517"/>
      <c r="AW69" s="517"/>
      <c r="AX69" s="517"/>
      <c r="AY69" s="517"/>
      <c r="AZ69" s="517"/>
      <c r="BA69" s="518"/>
    </row>
    <row r="70" spans="2:53" ht="17.100000000000001" customHeight="1">
      <c r="C70" s="501" t="s">
        <v>243</v>
      </c>
      <c r="D70" s="504" t="s">
        <v>237</v>
      </c>
      <c r="E70" s="505"/>
      <c r="F70" s="505"/>
      <c r="G70" s="505"/>
      <c r="H70" s="505"/>
      <c r="I70" s="505"/>
      <c r="J70" s="505"/>
      <c r="K70" s="505"/>
      <c r="L70" s="505"/>
      <c r="M70" s="505"/>
      <c r="N70" s="505"/>
      <c r="O70" s="505"/>
      <c r="P70" s="506"/>
      <c r="Q70" s="507">
        <f>X48</f>
        <v>0</v>
      </c>
      <c r="R70" s="507"/>
      <c r="S70" s="507"/>
      <c r="T70" s="507"/>
      <c r="U70" s="507"/>
      <c r="V70" s="507"/>
      <c r="W70" s="508"/>
      <c r="X70" s="505" t="s">
        <v>244</v>
      </c>
      <c r="Y70" s="505"/>
      <c r="Z70" s="505"/>
      <c r="AA70" s="505"/>
      <c r="AB70" s="505"/>
      <c r="AC70" s="505"/>
      <c r="AD70" s="505"/>
      <c r="AE70" s="505"/>
      <c r="AF70" s="505"/>
      <c r="AG70" s="505"/>
      <c r="AH70" s="505"/>
      <c r="AI70" s="505"/>
      <c r="AJ70" s="505"/>
      <c r="AK70" s="506"/>
      <c r="AL70" s="507">
        <f>SUM(M8)</f>
        <v>0</v>
      </c>
      <c r="AM70" s="507"/>
      <c r="AN70" s="507"/>
      <c r="AO70" s="507"/>
      <c r="AP70" s="507"/>
      <c r="AQ70" s="507"/>
      <c r="AR70" s="509"/>
      <c r="AS70" s="516"/>
      <c r="AT70" s="517"/>
      <c r="AU70" s="517"/>
      <c r="AV70" s="517"/>
      <c r="AW70" s="517"/>
      <c r="AX70" s="517"/>
      <c r="AY70" s="517"/>
      <c r="AZ70" s="517"/>
      <c r="BA70" s="518"/>
    </row>
    <row r="71" spans="2:53" ht="17.100000000000001" customHeight="1">
      <c r="C71" s="502"/>
      <c r="D71" s="510" t="s">
        <v>239</v>
      </c>
      <c r="E71" s="492"/>
      <c r="F71" s="492"/>
      <c r="G71" s="492"/>
      <c r="H71" s="492"/>
      <c r="I71" s="492"/>
      <c r="J71" s="492"/>
      <c r="K71" s="492"/>
      <c r="L71" s="492"/>
      <c r="M71" s="492"/>
      <c r="N71" s="492"/>
      <c r="O71" s="492"/>
      <c r="P71" s="493"/>
      <c r="Q71" s="490">
        <f>AB48</f>
        <v>0</v>
      </c>
      <c r="R71" s="490"/>
      <c r="S71" s="490"/>
      <c r="T71" s="490"/>
      <c r="U71" s="490"/>
      <c r="V71" s="490"/>
      <c r="W71" s="491"/>
      <c r="X71" s="492" t="s">
        <v>240</v>
      </c>
      <c r="Y71" s="492"/>
      <c r="Z71" s="492"/>
      <c r="AA71" s="492"/>
      <c r="AB71" s="492"/>
      <c r="AC71" s="492"/>
      <c r="AD71" s="492"/>
      <c r="AE71" s="492"/>
      <c r="AF71" s="492"/>
      <c r="AG71" s="492"/>
      <c r="AH71" s="492"/>
      <c r="AI71" s="492"/>
      <c r="AJ71" s="492"/>
      <c r="AK71" s="493"/>
      <c r="AL71" s="490">
        <f>SUM(M13:P33)</f>
        <v>0</v>
      </c>
      <c r="AM71" s="490"/>
      <c r="AN71" s="490"/>
      <c r="AO71" s="490"/>
      <c r="AP71" s="490"/>
      <c r="AQ71" s="490"/>
      <c r="AR71" s="494"/>
      <c r="AS71" s="516"/>
      <c r="AT71" s="517"/>
      <c r="AU71" s="517"/>
      <c r="AV71" s="517"/>
      <c r="AW71" s="517"/>
      <c r="AX71" s="517"/>
      <c r="AY71" s="517"/>
      <c r="AZ71" s="517"/>
      <c r="BA71" s="518"/>
    </row>
    <row r="72" spans="2:53" ht="17.100000000000001" customHeight="1">
      <c r="C72" s="502"/>
      <c r="D72" s="510" t="s">
        <v>241</v>
      </c>
      <c r="E72" s="492"/>
      <c r="F72" s="492"/>
      <c r="G72" s="492"/>
      <c r="H72" s="492"/>
      <c r="I72" s="492"/>
      <c r="J72" s="492"/>
      <c r="K72" s="492"/>
      <c r="L72" s="492"/>
      <c r="M72" s="492"/>
      <c r="N72" s="492"/>
      <c r="O72" s="492"/>
      <c r="P72" s="493"/>
      <c r="Q72" s="490"/>
      <c r="R72" s="490"/>
      <c r="S72" s="490"/>
      <c r="T72" s="490"/>
      <c r="U72" s="490"/>
      <c r="V72" s="490"/>
      <c r="W72" s="491"/>
      <c r="X72" s="492" t="s">
        <v>242</v>
      </c>
      <c r="Y72" s="492"/>
      <c r="Z72" s="492"/>
      <c r="AA72" s="492"/>
      <c r="AB72" s="492"/>
      <c r="AC72" s="492"/>
      <c r="AD72" s="492"/>
      <c r="AE72" s="492"/>
      <c r="AF72" s="492"/>
      <c r="AG72" s="492"/>
      <c r="AH72" s="492"/>
      <c r="AI72" s="492"/>
      <c r="AJ72" s="492"/>
      <c r="AK72" s="493"/>
      <c r="AL72" s="490">
        <f>SUM(M36:P46)</f>
        <v>0</v>
      </c>
      <c r="AM72" s="490"/>
      <c r="AN72" s="490"/>
      <c r="AO72" s="490"/>
      <c r="AP72" s="490"/>
      <c r="AQ72" s="490"/>
      <c r="AR72" s="494"/>
      <c r="AS72" s="516"/>
      <c r="AT72" s="517"/>
      <c r="AU72" s="517"/>
      <c r="AV72" s="517"/>
      <c r="AW72" s="517"/>
      <c r="AX72" s="517"/>
      <c r="AY72" s="517"/>
      <c r="AZ72" s="517"/>
      <c r="BA72" s="518"/>
    </row>
    <row r="73" spans="2:53" ht="17.100000000000001" customHeight="1" thickBot="1">
      <c r="C73" s="503"/>
      <c r="D73" s="470"/>
      <c r="E73" s="439"/>
      <c r="F73" s="439"/>
      <c r="G73" s="439"/>
      <c r="H73" s="439"/>
      <c r="I73" s="439"/>
      <c r="J73" s="439"/>
      <c r="K73" s="439"/>
      <c r="L73" s="439"/>
      <c r="M73" s="439"/>
      <c r="N73" s="439"/>
      <c r="O73" s="439"/>
      <c r="P73" s="471"/>
      <c r="Q73" s="495"/>
      <c r="R73" s="495"/>
      <c r="S73" s="495"/>
      <c r="T73" s="495"/>
      <c r="U73" s="495"/>
      <c r="V73" s="495"/>
      <c r="W73" s="496"/>
      <c r="X73" s="497"/>
      <c r="Y73" s="497"/>
      <c r="Z73" s="497"/>
      <c r="AA73" s="497"/>
      <c r="AB73" s="497"/>
      <c r="AC73" s="497"/>
      <c r="AD73" s="497"/>
      <c r="AE73" s="497"/>
      <c r="AF73" s="497"/>
      <c r="AG73" s="497"/>
      <c r="AH73" s="497"/>
      <c r="AI73" s="497"/>
      <c r="AJ73" s="497"/>
      <c r="AK73" s="498"/>
      <c r="AL73" s="499"/>
      <c r="AM73" s="499"/>
      <c r="AN73" s="499"/>
      <c r="AO73" s="499"/>
      <c r="AP73" s="499"/>
      <c r="AQ73" s="499"/>
      <c r="AR73" s="500"/>
      <c r="AS73" s="519"/>
      <c r="AT73" s="520"/>
      <c r="AU73" s="520"/>
      <c r="AV73" s="520"/>
      <c r="AW73" s="520"/>
      <c r="AX73" s="520"/>
      <c r="AY73" s="520"/>
      <c r="AZ73" s="520"/>
      <c r="BA73" s="521"/>
    </row>
    <row r="74" spans="2:53" ht="15.95" customHeight="1" thickBot="1">
      <c r="C74" s="438" t="s">
        <v>245</v>
      </c>
      <c r="D74" s="439"/>
      <c r="E74" s="439"/>
      <c r="F74" s="439"/>
      <c r="G74" s="439"/>
      <c r="H74" s="439"/>
      <c r="I74" s="439"/>
      <c r="J74" s="439"/>
      <c r="K74" s="439"/>
      <c r="L74" s="439"/>
      <c r="M74" s="439"/>
      <c r="N74" s="439"/>
      <c r="O74" s="439"/>
      <c r="P74" s="471"/>
      <c r="Q74" s="499">
        <f>SUM(Q70:W73)</f>
        <v>0</v>
      </c>
      <c r="R74" s="499"/>
      <c r="S74" s="499"/>
      <c r="T74" s="499"/>
      <c r="U74" s="499"/>
      <c r="V74" s="499"/>
      <c r="W74" s="511"/>
      <c r="X74" s="439" t="s">
        <v>246</v>
      </c>
      <c r="Y74" s="439"/>
      <c r="Z74" s="439"/>
      <c r="AA74" s="439"/>
      <c r="AB74" s="439"/>
      <c r="AC74" s="439"/>
      <c r="AD74" s="439"/>
      <c r="AE74" s="439"/>
      <c r="AF74" s="439"/>
      <c r="AG74" s="439"/>
      <c r="AH74" s="439"/>
      <c r="AI74" s="439"/>
      <c r="AJ74" s="439"/>
      <c r="AK74" s="471"/>
      <c r="AL74" s="499">
        <f>SUM(AL70:AR73)</f>
        <v>0</v>
      </c>
      <c r="AM74" s="499"/>
      <c r="AN74" s="499"/>
      <c r="AO74" s="499"/>
      <c r="AP74" s="499"/>
      <c r="AQ74" s="499"/>
      <c r="AR74" s="500"/>
      <c r="AS74" s="499">
        <f>Q74-AL74</f>
        <v>0</v>
      </c>
      <c r="AT74" s="499"/>
      <c r="AU74" s="499"/>
      <c r="AV74" s="499"/>
      <c r="AW74" s="499"/>
      <c r="AX74" s="499"/>
      <c r="AY74" s="499"/>
      <c r="AZ74" s="499"/>
      <c r="BA74" s="500"/>
    </row>
    <row r="75" spans="2:53" ht="5.25" customHeight="1">
      <c r="C75" s="45"/>
      <c r="D75" s="45"/>
      <c r="E75" s="45"/>
      <c r="F75" s="45"/>
      <c r="G75" s="45"/>
      <c r="H75" s="45"/>
      <c r="I75" s="45"/>
      <c r="J75" s="45"/>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row>
    <row r="76" spans="2:53" ht="15" customHeight="1">
      <c r="B76" s="33" t="s">
        <v>247</v>
      </c>
    </row>
    <row r="77" spans="2:53" ht="4.5" customHeight="1" thickBot="1"/>
    <row r="78" spans="2:53" ht="15" customHeight="1">
      <c r="C78" s="480" t="s">
        <v>248</v>
      </c>
      <c r="D78" s="481"/>
      <c r="E78" s="481"/>
      <c r="F78" s="481"/>
      <c r="G78" s="481"/>
      <c r="H78" s="481"/>
      <c r="I78" s="481"/>
      <c r="J78" s="483"/>
      <c r="K78" s="488">
        <f>入力シート!K109</f>
        <v>0</v>
      </c>
      <c r="L78" s="488"/>
      <c r="M78" s="488"/>
      <c r="N78" s="488"/>
      <c r="O78" s="488"/>
      <c r="P78" s="488"/>
      <c r="Q78" s="488"/>
      <c r="R78" s="488"/>
      <c r="S78" s="488"/>
      <c r="T78" s="488"/>
      <c r="U78" s="488"/>
      <c r="V78" s="488"/>
      <c r="W78" s="488"/>
      <c r="X78" s="488"/>
      <c r="Y78" s="488"/>
      <c r="Z78" s="488"/>
      <c r="AA78" s="488"/>
      <c r="AB78" s="488"/>
      <c r="AC78" s="488"/>
      <c r="AD78" s="488"/>
      <c r="AE78" s="488"/>
      <c r="AF78" s="488"/>
      <c r="AG78" s="488"/>
      <c r="AH78" s="488"/>
      <c r="AI78" s="488"/>
      <c r="AJ78" s="488"/>
      <c r="AK78" s="488"/>
      <c r="AL78" s="488"/>
      <c r="AM78" s="488"/>
      <c r="AN78" s="488"/>
      <c r="AO78" s="488"/>
      <c r="AP78" s="488"/>
      <c r="AQ78" s="488"/>
      <c r="AR78" s="488"/>
      <c r="AS78" s="488"/>
      <c r="AT78" s="488"/>
      <c r="AU78" s="488"/>
      <c r="AV78" s="488"/>
      <c r="AW78" s="488"/>
      <c r="AX78" s="488"/>
      <c r="AY78" s="488"/>
      <c r="AZ78" s="488"/>
      <c r="BA78" s="489"/>
    </row>
    <row r="79" spans="2:53" ht="15" customHeight="1" thickBot="1">
      <c r="C79" s="438" t="s">
        <v>249</v>
      </c>
      <c r="D79" s="439"/>
      <c r="E79" s="439"/>
      <c r="F79" s="439"/>
      <c r="G79" s="439"/>
      <c r="H79" s="439"/>
      <c r="I79" s="439"/>
      <c r="J79" s="440"/>
      <c r="K79" s="90" t="str">
        <f>入力シート!K110</f>
        <v>〒</v>
      </c>
      <c r="L79" s="650">
        <f>入力シート!L110</f>
        <v>0</v>
      </c>
      <c r="M79" s="650"/>
      <c r="N79" s="650"/>
      <c r="O79" s="650"/>
      <c r="P79" s="650"/>
      <c r="Q79" s="650"/>
      <c r="R79" s="650"/>
      <c r="S79" s="650"/>
      <c r="T79" s="650"/>
      <c r="U79" s="650"/>
      <c r="V79" s="650"/>
      <c r="W79" s="650"/>
      <c r="X79" s="650"/>
      <c r="Y79" s="650"/>
      <c r="Z79" s="650"/>
      <c r="AA79" s="650"/>
      <c r="AB79" s="650"/>
      <c r="AC79" s="650"/>
      <c r="AD79" s="650"/>
      <c r="AE79" s="650"/>
      <c r="AF79" s="650"/>
      <c r="AG79" s="650"/>
      <c r="AH79" s="650"/>
      <c r="AI79" s="650"/>
      <c r="AJ79" s="650"/>
      <c r="AK79" s="650"/>
      <c r="AL79" s="650"/>
      <c r="AM79" s="650"/>
      <c r="AN79" s="650"/>
      <c r="AO79" s="650"/>
      <c r="AP79" s="650"/>
      <c r="AQ79" s="650"/>
      <c r="AR79" s="650"/>
      <c r="AS79" s="650"/>
      <c r="AT79" s="650"/>
      <c r="AU79" s="650"/>
      <c r="AV79" s="650"/>
      <c r="AW79" s="650"/>
      <c r="AX79" s="650"/>
      <c r="AY79" s="650"/>
      <c r="AZ79" s="650"/>
      <c r="BA79" s="651"/>
    </row>
    <row r="80" spans="2:53" ht="15" customHeight="1">
      <c r="C80" s="456"/>
      <c r="D80" s="457"/>
      <c r="E80" s="457"/>
      <c r="F80" s="457"/>
      <c r="G80" s="457"/>
      <c r="H80" s="457"/>
      <c r="I80" s="457"/>
      <c r="J80" s="458"/>
      <c r="K80" s="459" t="s">
        <v>250</v>
      </c>
      <c r="L80" s="460"/>
      <c r="M80" s="460"/>
      <c r="N80" s="460"/>
      <c r="O80" s="460"/>
      <c r="P80" s="460"/>
      <c r="Q80" s="460"/>
      <c r="R80" s="461"/>
      <c r="S80" s="462" t="s">
        <v>251</v>
      </c>
      <c r="T80" s="460"/>
      <c r="U80" s="460"/>
      <c r="V80" s="460"/>
      <c r="W80" s="461"/>
      <c r="X80" s="462" t="s">
        <v>252</v>
      </c>
      <c r="Y80" s="460"/>
      <c r="Z80" s="460"/>
      <c r="AA80" s="460"/>
      <c r="AB80" s="461"/>
      <c r="AC80" s="462" t="s">
        <v>253</v>
      </c>
      <c r="AD80" s="460"/>
      <c r="AE80" s="460"/>
      <c r="AF80" s="460"/>
      <c r="AG80" s="460"/>
      <c r="AH80" s="460"/>
      <c r="AI80" s="460"/>
      <c r="AJ80" s="461"/>
      <c r="AK80" s="462" t="s">
        <v>254</v>
      </c>
      <c r="AL80" s="460"/>
      <c r="AM80" s="460"/>
      <c r="AN80" s="460"/>
      <c r="AO80" s="461"/>
      <c r="AP80" s="462" t="s">
        <v>255</v>
      </c>
      <c r="AQ80" s="460"/>
      <c r="AR80" s="460"/>
      <c r="AS80" s="460"/>
      <c r="AT80" s="461"/>
      <c r="AU80" s="460" t="s">
        <v>256</v>
      </c>
      <c r="AV80" s="460"/>
      <c r="AW80" s="460"/>
      <c r="AX80" s="460"/>
      <c r="AY80" s="460"/>
      <c r="AZ80" s="460"/>
      <c r="BA80" s="487"/>
    </row>
    <row r="81" spans="3:53" ht="15" customHeight="1">
      <c r="C81" s="449" t="s">
        <v>257</v>
      </c>
      <c r="D81" s="450"/>
      <c r="E81" s="450"/>
      <c r="F81" s="450"/>
      <c r="G81" s="450"/>
      <c r="H81" s="450"/>
      <c r="I81" s="450"/>
      <c r="J81" s="451"/>
      <c r="K81" s="452">
        <f>入力シート!K112</f>
        <v>0</v>
      </c>
      <c r="L81" s="453"/>
      <c r="M81" s="453"/>
      <c r="N81" s="453"/>
      <c r="O81" s="453"/>
      <c r="P81" s="453"/>
      <c r="Q81" s="453"/>
      <c r="R81" s="454"/>
      <c r="S81" s="455">
        <f>入力シート!S112</f>
        <v>0</v>
      </c>
      <c r="T81" s="453"/>
      <c r="U81" s="453"/>
      <c r="V81" s="453"/>
      <c r="W81" s="454"/>
      <c r="X81" s="455">
        <f>入力シート!X112</f>
        <v>0</v>
      </c>
      <c r="Y81" s="453"/>
      <c r="Z81" s="453"/>
      <c r="AA81" s="453"/>
      <c r="AB81" s="454"/>
      <c r="AC81" s="455">
        <f>入力シート!AC112</f>
        <v>0</v>
      </c>
      <c r="AD81" s="453"/>
      <c r="AE81" s="453"/>
      <c r="AF81" s="453"/>
      <c r="AG81" s="453"/>
      <c r="AH81" s="453"/>
      <c r="AI81" s="453"/>
      <c r="AJ81" s="454"/>
      <c r="AK81" s="434">
        <f>入力シート!AK112</f>
        <v>0</v>
      </c>
      <c r="AL81" s="435"/>
      <c r="AM81" s="435"/>
      <c r="AN81" s="435"/>
      <c r="AO81" s="436"/>
      <c r="AP81" s="434">
        <f>入力シート!AP112</f>
        <v>0</v>
      </c>
      <c r="AQ81" s="435"/>
      <c r="AR81" s="435"/>
      <c r="AS81" s="435"/>
      <c r="AT81" s="436"/>
      <c r="AU81" s="435">
        <f>入力シート!AU112</f>
        <v>0</v>
      </c>
      <c r="AV81" s="435"/>
      <c r="AW81" s="435"/>
      <c r="AX81" s="435"/>
      <c r="AY81" s="435"/>
      <c r="AZ81" s="435"/>
      <c r="BA81" s="437"/>
    </row>
    <row r="82" spans="3:53" ht="15" customHeight="1" thickBot="1">
      <c r="C82" s="438" t="s">
        <v>258</v>
      </c>
      <c r="D82" s="439"/>
      <c r="E82" s="439"/>
      <c r="F82" s="439"/>
      <c r="G82" s="439"/>
      <c r="H82" s="439"/>
      <c r="I82" s="439"/>
      <c r="J82" s="440"/>
      <c r="K82" s="441">
        <f>入力シート!K113</f>
        <v>0</v>
      </c>
      <c r="L82" s="442"/>
      <c r="M82" s="442"/>
      <c r="N82" s="442"/>
      <c r="O82" s="442"/>
      <c r="P82" s="442"/>
      <c r="Q82" s="442"/>
      <c r="R82" s="443"/>
      <c r="S82" s="444">
        <f>入力シート!S113</f>
        <v>0</v>
      </c>
      <c r="T82" s="442"/>
      <c r="U82" s="442"/>
      <c r="V82" s="442"/>
      <c r="W82" s="443"/>
      <c r="X82" s="444">
        <f>入力シート!X113</f>
        <v>0</v>
      </c>
      <c r="Y82" s="442"/>
      <c r="Z82" s="442"/>
      <c r="AA82" s="442"/>
      <c r="AB82" s="443"/>
      <c r="AC82" s="444">
        <f>入力シート!AC113</f>
        <v>0</v>
      </c>
      <c r="AD82" s="442"/>
      <c r="AE82" s="442"/>
      <c r="AF82" s="442"/>
      <c r="AG82" s="442"/>
      <c r="AH82" s="442"/>
      <c r="AI82" s="442"/>
      <c r="AJ82" s="443"/>
      <c r="AK82" s="445">
        <f>入力シート!AK113</f>
        <v>0</v>
      </c>
      <c r="AL82" s="446"/>
      <c r="AM82" s="446"/>
      <c r="AN82" s="446"/>
      <c r="AO82" s="447"/>
      <c r="AP82" s="445">
        <f>入力シート!AP113</f>
        <v>0</v>
      </c>
      <c r="AQ82" s="446"/>
      <c r="AR82" s="446"/>
      <c r="AS82" s="446"/>
      <c r="AT82" s="447"/>
      <c r="AU82" s="446">
        <f>入力シート!AU113</f>
        <v>0</v>
      </c>
      <c r="AV82" s="446"/>
      <c r="AW82" s="446"/>
      <c r="AX82" s="446"/>
      <c r="AY82" s="446"/>
      <c r="AZ82" s="446"/>
      <c r="BA82" s="448"/>
    </row>
  </sheetData>
  <sheetProtection sheet="1" objects="1" scenarios="1"/>
  <mergeCells count="410">
    <mergeCell ref="AP81:AT81"/>
    <mergeCell ref="AU81:BA81"/>
    <mergeCell ref="C82:J82"/>
    <mergeCell ref="K82:R82"/>
    <mergeCell ref="S82:W82"/>
    <mergeCell ref="X82:AB82"/>
    <mergeCell ref="AC82:AJ82"/>
    <mergeCell ref="AK82:AO82"/>
    <mergeCell ref="AP82:AT82"/>
    <mergeCell ref="AU82:BA82"/>
    <mergeCell ref="C81:J81"/>
    <mergeCell ref="K81:R81"/>
    <mergeCell ref="S81:W81"/>
    <mergeCell ref="X81:AB81"/>
    <mergeCell ref="AC81:AJ81"/>
    <mergeCell ref="AK81:AO81"/>
    <mergeCell ref="C79:J79"/>
    <mergeCell ref="C80:J80"/>
    <mergeCell ref="K80:R80"/>
    <mergeCell ref="S80:W80"/>
    <mergeCell ref="X80:AB80"/>
    <mergeCell ref="AC80:AJ80"/>
    <mergeCell ref="AK80:AO80"/>
    <mergeCell ref="AP80:AT80"/>
    <mergeCell ref="AU80:BA80"/>
    <mergeCell ref="L79:BA79"/>
    <mergeCell ref="C74:P74"/>
    <mergeCell ref="Q74:W74"/>
    <mergeCell ref="X74:AK74"/>
    <mergeCell ref="AL74:AR74"/>
    <mergeCell ref="AS74:BA74"/>
    <mergeCell ref="C78:J78"/>
    <mergeCell ref="K78:BA78"/>
    <mergeCell ref="Q72:W72"/>
    <mergeCell ref="X72:AK72"/>
    <mergeCell ref="AL72:AR72"/>
    <mergeCell ref="D73:P73"/>
    <mergeCell ref="Q73:W73"/>
    <mergeCell ref="X73:AK73"/>
    <mergeCell ref="AL73:AR73"/>
    <mergeCell ref="C70:C73"/>
    <mergeCell ref="D70:P70"/>
    <mergeCell ref="Q70:W70"/>
    <mergeCell ref="X70:AK70"/>
    <mergeCell ref="AL70:AR70"/>
    <mergeCell ref="D71:P71"/>
    <mergeCell ref="Q71:W71"/>
    <mergeCell ref="X71:AK71"/>
    <mergeCell ref="AL71:AR71"/>
    <mergeCell ref="D72:P72"/>
    <mergeCell ref="C64:W64"/>
    <mergeCell ref="X64:AR64"/>
    <mergeCell ref="AS64:BA64"/>
    <mergeCell ref="C65:P65"/>
    <mergeCell ref="Q65:W65"/>
    <mergeCell ref="X65:AK65"/>
    <mergeCell ref="AL65:AR65"/>
    <mergeCell ref="AS65:BA73"/>
    <mergeCell ref="C66:C69"/>
    <mergeCell ref="D66:P66"/>
    <mergeCell ref="D68:P68"/>
    <mergeCell ref="Q68:W68"/>
    <mergeCell ref="X68:AK68"/>
    <mergeCell ref="AL68:AR68"/>
    <mergeCell ref="Q69:W69"/>
    <mergeCell ref="X69:AK69"/>
    <mergeCell ref="AL69:AR69"/>
    <mergeCell ref="Q66:W66"/>
    <mergeCell ref="X66:AK66"/>
    <mergeCell ref="AL66:AR66"/>
    <mergeCell ref="D67:P67"/>
    <mergeCell ref="Q67:W67"/>
    <mergeCell ref="X67:AK67"/>
    <mergeCell ref="AL67:AR67"/>
    <mergeCell ref="C60:L60"/>
    <mergeCell ref="M60:BA60"/>
    <mergeCell ref="AF48:AI48"/>
    <mergeCell ref="AJ48:BA48"/>
    <mergeCell ref="X50:AA50"/>
    <mergeCell ref="AB50:AC50"/>
    <mergeCell ref="AF50:AI50"/>
    <mergeCell ref="AJ50:AK50"/>
    <mergeCell ref="AN50:AX50"/>
    <mergeCell ref="AY50:AZ50"/>
    <mergeCell ref="C48:L48"/>
    <mergeCell ref="M48:P48"/>
    <mergeCell ref="Q48:W48"/>
    <mergeCell ref="X48:AA48"/>
    <mergeCell ref="AB48:AE48"/>
    <mergeCell ref="AF51:AX51"/>
    <mergeCell ref="AY51:AZ51"/>
    <mergeCell ref="C53:BB53"/>
    <mergeCell ref="C59:L59"/>
    <mergeCell ref="M59:BA59"/>
    <mergeCell ref="M46:P46"/>
    <mergeCell ref="Q46:W46"/>
    <mergeCell ref="X46:AA46"/>
    <mergeCell ref="AB46:AE46"/>
    <mergeCell ref="AK46:AN46"/>
    <mergeCell ref="AP46:AS46"/>
    <mergeCell ref="D47:L47"/>
    <mergeCell ref="M47:P47"/>
    <mergeCell ref="Q47:W47"/>
    <mergeCell ref="X47:AA47"/>
    <mergeCell ref="AB47:AE47"/>
    <mergeCell ref="AK43:AN43"/>
    <mergeCell ref="AO43:AO46"/>
    <mergeCell ref="AP43:AS43"/>
    <mergeCell ref="D44:L44"/>
    <mergeCell ref="M44:P44"/>
    <mergeCell ref="Q44:W44"/>
    <mergeCell ref="X44:AA44"/>
    <mergeCell ref="AB44:AE44"/>
    <mergeCell ref="AK44:AN44"/>
    <mergeCell ref="AP44:AS44"/>
    <mergeCell ref="D43:L43"/>
    <mergeCell ref="M43:P43"/>
    <mergeCell ref="Q43:W43"/>
    <mergeCell ref="X43:AA43"/>
    <mergeCell ref="AB43:AE43"/>
    <mergeCell ref="AJ43:AJ46"/>
    <mergeCell ref="D45:L45"/>
    <mergeCell ref="M45:P45"/>
    <mergeCell ref="Q45:W45"/>
    <mergeCell ref="X45:AA45"/>
    <mergeCell ref="AB45:AE45"/>
    <mergeCell ref="AK45:AN45"/>
    <mergeCell ref="AP45:AS45"/>
    <mergeCell ref="D46:L46"/>
    <mergeCell ref="AS41:AV41"/>
    <mergeCell ref="AX41:BA41"/>
    <mergeCell ref="D42:L42"/>
    <mergeCell ref="M42:P42"/>
    <mergeCell ref="Q42:W42"/>
    <mergeCell ref="X42:AA42"/>
    <mergeCell ref="AB42:AE42"/>
    <mergeCell ref="D41:L41"/>
    <mergeCell ref="M41:P41"/>
    <mergeCell ref="Q41:W41"/>
    <mergeCell ref="X41:AA41"/>
    <mergeCell ref="AB41:AE41"/>
    <mergeCell ref="AK41:AQ41"/>
    <mergeCell ref="X37:AA37"/>
    <mergeCell ref="AB37:AE37"/>
    <mergeCell ref="AK37:AQ37"/>
    <mergeCell ref="AS39:AV39"/>
    <mergeCell ref="AX39:BA39"/>
    <mergeCell ref="D40:L40"/>
    <mergeCell ref="M40:P40"/>
    <mergeCell ref="Q40:W40"/>
    <mergeCell ref="X40:AA40"/>
    <mergeCell ref="AB40:AE40"/>
    <mergeCell ref="AK40:AQ40"/>
    <mergeCell ref="AS40:AV40"/>
    <mergeCell ref="AX40:BA40"/>
    <mergeCell ref="D39:L39"/>
    <mergeCell ref="M39:P39"/>
    <mergeCell ref="Q39:W39"/>
    <mergeCell ref="X39:AA39"/>
    <mergeCell ref="AB39:AE39"/>
    <mergeCell ref="AK39:AQ39"/>
    <mergeCell ref="D36:L36"/>
    <mergeCell ref="M36:P36"/>
    <mergeCell ref="Q36:W36"/>
    <mergeCell ref="X36:AA36"/>
    <mergeCell ref="AB36:AE36"/>
    <mergeCell ref="AJ36:AJ41"/>
    <mergeCell ref="AK36:AQ36"/>
    <mergeCell ref="AS37:AV37"/>
    <mergeCell ref="AX37:BA37"/>
    <mergeCell ref="D38:L38"/>
    <mergeCell ref="M38:P38"/>
    <mergeCell ref="Q38:W38"/>
    <mergeCell ref="X38:AA38"/>
    <mergeCell ref="AB38:AE38"/>
    <mergeCell ref="AK38:AQ38"/>
    <mergeCell ref="AS38:AV38"/>
    <mergeCell ref="AX38:BA38"/>
    <mergeCell ref="AR36:AR41"/>
    <mergeCell ref="AS36:AV36"/>
    <mergeCell ref="AW36:AW41"/>
    <mergeCell ref="AX36:BA36"/>
    <mergeCell ref="D37:L37"/>
    <mergeCell ref="M37:P37"/>
    <mergeCell ref="Q37:W37"/>
    <mergeCell ref="AJ34:AM34"/>
    <mergeCell ref="AN34:AR34"/>
    <mergeCell ref="AS34:AW34"/>
    <mergeCell ref="AX34:BA34"/>
    <mergeCell ref="D35:L35"/>
    <mergeCell ref="M35:P35"/>
    <mergeCell ref="Q35:W35"/>
    <mergeCell ref="X35:AA35"/>
    <mergeCell ref="AB35:AE35"/>
    <mergeCell ref="AJ35:AM35"/>
    <mergeCell ref="C34:L34"/>
    <mergeCell ref="M34:P34"/>
    <mergeCell ref="Q34:T34"/>
    <mergeCell ref="V34:W34"/>
    <mergeCell ref="X34:AA34"/>
    <mergeCell ref="AB34:AE34"/>
    <mergeCell ref="AN35:AR35"/>
    <mergeCell ref="AS35:AW35"/>
    <mergeCell ref="AX35:BA35"/>
    <mergeCell ref="AL32:BA32"/>
    <mergeCell ref="D33:L33"/>
    <mergeCell ref="M33:P33"/>
    <mergeCell ref="Q33:T33"/>
    <mergeCell ref="V33:W33"/>
    <mergeCell ref="X33:AA33"/>
    <mergeCell ref="AB33:AE33"/>
    <mergeCell ref="AL33:BA33"/>
    <mergeCell ref="D32:L32"/>
    <mergeCell ref="M32:P32"/>
    <mergeCell ref="Q32:T32"/>
    <mergeCell ref="V32:W32"/>
    <mergeCell ref="X32:AA32"/>
    <mergeCell ref="AB32:AE32"/>
    <mergeCell ref="AL30:BA30"/>
    <mergeCell ref="D31:L31"/>
    <mergeCell ref="M31:P31"/>
    <mergeCell ref="Q31:T31"/>
    <mergeCell ref="V31:W31"/>
    <mergeCell ref="X31:AA31"/>
    <mergeCell ref="AB31:AE31"/>
    <mergeCell ref="AL31:BA31"/>
    <mergeCell ref="D30:L30"/>
    <mergeCell ref="M30:P30"/>
    <mergeCell ref="Q30:T30"/>
    <mergeCell ref="V30:W30"/>
    <mergeCell ref="X30:AA30"/>
    <mergeCell ref="AB30:AE30"/>
    <mergeCell ref="AL27:BA27"/>
    <mergeCell ref="D26:L26"/>
    <mergeCell ref="M26:P26"/>
    <mergeCell ref="Q26:T26"/>
    <mergeCell ref="V26:W26"/>
    <mergeCell ref="X26:AA26"/>
    <mergeCell ref="AB26:AE26"/>
    <mergeCell ref="AL28:BA28"/>
    <mergeCell ref="D29:L29"/>
    <mergeCell ref="M29:P29"/>
    <mergeCell ref="Q29:T29"/>
    <mergeCell ref="V29:W29"/>
    <mergeCell ref="X29:AA29"/>
    <mergeCell ref="AB29:AE29"/>
    <mergeCell ref="AL29:BA29"/>
    <mergeCell ref="D28:L28"/>
    <mergeCell ref="M28:P28"/>
    <mergeCell ref="Q28:T28"/>
    <mergeCell ref="V28:W28"/>
    <mergeCell ref="X28:AA28"/>
    <mergeCell ref="AB28:AE28"/>
    <mergeCell ref="AL25:BA25"/>
    <mergeCell ref="AL23:BA23"/>
    <mergeCell ref="D24:L24"/>
    <mergeCell ref="M24:P24"/>
    <mergeCell ref="Q24:T24"/>
    <mergeCell ref="V24:W24"/>
    <mergeCell ref="X24:AA24"/>
    <mergeCell ref="AB24:AE24"/>
    <mergeCell ref="AJ24:AK33"/>
    <mergeCell ref="AL24:BA24"/>
    <mergeCell ref="D25:L25"/>
    <mergeCell ref="D23:L23"/>
    <mergeCell ref="M23:P23"/>
    <mergeCell ref="Q23:T23"/>
    <mergeCell ref="V23:W23"/>
    <mergeCell ref="X23:AA23"/>
    <mergeCell ref="AB23:AE23"/>
    <mergeCell ref="AL26:BA26"/>
    <mergeCell ref="D27:L27"/>
    <mergeCell ref="M27:P27"/>
    <mergeCell ref="Q27:T27"/>
    <mergeCell ref="V27:W27"/>
    <mergeCell ref="X27:AA27"/>
    <mergeCell ref="AB27:AE27"/>
    <mergeCell ref="AL21:BA21"/>
    <mergeCell ref="D22:L22"/>
    <mergeCell ref="M22:P22"/>
    <mergeCell ref="Q22:T22"/>
    <mergeCell ref="V22:W22"/>
    <mergeCell ref="X22:AA22"/>
    <mergeCell ref="AB22:AE22"/>
    <mergeCell ref="AL22:BA22"/>
    <mergeCell ref="D21:L21"/>
    <mergeCell ref="M21:P21"/>
    <mergeCell ref="Q21:T21"/>
    <mergeCell ref="V21:W21"/>
    <mergeCell ref="X21:AA21"/>
    <mergeCell ref="AB21:AE21"/>
    <mergeCell ref="AL19:BA19"/>
    <mergeCell ref="D20:L20"/>
    <mergeCell ref="M20:P20"/>
    <mergeCell ref="Q20:T20"/>
    <mergeCell ref="V20:W20"/>
    <mergeCell ref="X20:AA20"/>
    <mergeCell ref="AB20:AE20"/>
    <mergeCell ref="AL20:BA20"/>
    <mergeCell ref="D19:L19"/>
    <mergeCell ref="M19:P19"/>
    <mergeCell ref="Q19:T19"/>
    <mergeCell ref="V19:W19"/>
    <mergeCell ref="X19:AA19"/>
    <mergeCell ref="AB19:AE19"/>
    <mergeCell ref="AL17:BA17"/>
    <mergeCell ref="D18:L18"/>
    <mergeCell ref="M18:P18"/>
    <mergeCell ref="Q18:T18"/>
    <mergeCell ref="V18:W18"/>
    <mergeCell ref="X18:AA18"/>
    <mergeCell ref="AB18:AE18"/>
    <mergeCell ref="AL18:BA18"/>
    <mergeCell ref="D17:L17"/>
    <mergeCell ref="M17:P17"/>
    <mergeCell ref="Q17:T17"/>
    <mergeCell ref="V17:W17"/>
    <mergeCell ref="X17:AA17"/>
    <mergeCell ref="AB17:AE17"/>
    <mergeCell ref="AL14:BA14"/>
    <mergeCell ref="AX12:BA12"/>
    <mergeCell ref="D13:L13"/>
    <mergeCell ref="M13:P13"/>
    <mergeCell ref="Q13:T13"/>
    <mergeCell ref="V13:W13"/>
    <mergeCell ref="X13:AA13"/>
    <mergeCell ref="AB13:AE13"/>
    <mergeCell ref="AJ13:AK22"/>
    <mergeCell ref="AL13:BA13"/>
    <mergeCell ref="D14:L14"/>
    <mergeCell ref="AL15:BA15"/>
    <mergeCell ref="D16:L16"/>
    <mergeCell ref="M16:P16"/>
    <mergeCell ref="Q16:T16"/>
    <mergeCell ref="V16:W16"/>
    <mergeCell ref="X16:AA16"/>
    <mergeCell ref="AB16:AE16"/>
    <mergeCell ref="AL16:BA16"/>
    <mergeCell ref="D15:L15"/>
    <mergeCell ref="M15:P15"/>
    <mergeCell ref="Q15:T15"/>
    <mergeCell ref="V15:W15"/>
    <mergeCell ref="X15:AA15"/>
    <mergeCell ref="AJ10:AM10"/>
    <mergeCell ref="AN10:AR10"/>
    <mergeCell ref="AS10:AW10"/>
    <mergeCell ref="AX10:BA10"/>
    <mergeCell ref="AX11:BA11"/>
    <mergeCell ref="D12:L12"/>
    <mergeCell ref="M12:P12"/>
    <mergeCell ref="Q12:T12"/>
    <mergeCell ref="V12:W12"/>
    <mergeCell ref="X12:AA12"/>
    <mergeCell ref="AB12:AE12"/>
    <mergeCell ref="AJ12:AM12"/>
    <mergeCell ref="AN12:AR12"/>
    <mergeCell ref="AS12:AW12"/>
    <mergeCell ref="V11:W11"/>
    <mergeCell ref="X11:AA11"/>
    <mergeCell ref="AB11:AE11"/>
    <mergeCell ref="AJ11:AM11"/>
    <mergeCell ref="AN11:AR11"/>
    <mergeCell ref="AS11:AW11"/>
    <mergeCell ref="AB10:AE10"/>
    <mergeCell ref="AJ8:AM8"/>
    <mergeCell ref="AN8:BA8"/>
    <mergeCell ref="D9:L9"/>
    <mergeCell ref="M9:P9"/>
    <mergeCell ref="Q9:W9"/>
    <mergeCell ref="X9:AA9"/>
    <mergeCell ref="AB9:AE9"/>
    <mergeCell ref="AJ9:AM9"/>
    <mergeCell ref="AN9:AR9"/>
    <mergeCell ref="AS9:AW9"/>
    <mergeCell ref="AX9:BA9"/>
    <mergeCell ref="C8:L8"/>
    <mergeCell ref="M8:P8"/>
    <mergeCell ref="Q8:W8"/>
    <mergeCell ref="X8:AA8"/>
    <mergeCell ref="AB8:AE8"/>
    <mergeCell ref="AF8:AI47"/>
    <mergeCell ref="C11:L11"/>
    <mergeCell ref="M11:P11"/>
    <mergeCell ref="Q11:T11"/>
    <mergeCell ref="D10:L10"/>
    <mergeCell ref="M10:P10"/>
    <mergeCell ref="Q10:W10"/>
    <mergeCell ref="X10:AA10"/>
    <mergeCell ref="M14:P14"/>
    <mergeCell ref="Q14:T14"/>
    <mergeCell ref="V14:W14"/>
    <mergeCell ref="X14:AA14"/>
    <mergeCell ref="AB14:AE14"/>
    <mergeCell ref="AB15:AE15"/>
    <mergeCell ref="M25:P25"/>
    <mergeCell ref="Q25:T25"/>
    <mergeCell ref="V25:W25"/>
    <mergeCell ref="X25:AA25"/>
    <mergeCell ref="AB25:AE25"/>
    <mergeCell ref="B1:E1"/>
    <mergeCell ref="B2:BB2"/>
    <mergeCell ref="C6:W6"/>
    <mergeCell ref="X6:AI6"/>
    <mergeCell ref="AJ6:BA7"/>
    <mergeCell ref="C7:L7"/>
    <mergeCell ref="M7:P7"/>
    <mergeCell ref="Q7:W7"/>
    <mergeCell ref="X7:AA7"/>
    <mergeCell ref="AB7:AE7"/>
    <mergeCell ref="AF7:AI7"/>
  </mergeCells>
  <phoneticPr fontId="8"/>
  <printOptions horizontalCentered="1"/>
  <pageMargins left="0.70866141732283472" right="0.70866141732283472" top="0.74803149606299213" bottom="0.74803149606299213" header="0.31496062992125984" footer="0.31496062992125984"/>
  <pageSetup paperSize="9" scale="64" orientation="landscape" r:id="rId1"/>
  <rowBreaks count="1" manualBreakCount="1">
    <brk id="56" min="1" max="5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I48"/>
  <sheetViews>
    <sheetView showZeros="0" view="pageBreakPreview" zoomScaleSheetLayoutView="100" workbookViewId="0"/>
  </sheetViews>
  <sheetFormatPr defaultColWidth="2.42578125" defaultRowHeight="18.75" customHeight="1"/>
  <cols>
    <col min="1" max="16384" width="2.42578125" style="19"/>
  </cols>
  <sheetData>
    <row r="1" spans="1:35" ht="18.75" customHeight="1">
      <c r="A1" s="23"/>
      <c r="B1" s="23"/>
      <c r="C1" s="23"/>
      <c r="D1" s="23"/>
      <c r="E1" s="23"/>
      <c r="F1" s="23"/>
      <c r="G1" s="23"/>
      <c r="H1" s="23"/>
      <c r="I1" s="23"/>
      <c r="J1" s="23"/>
      <c r="K1" s="23"/>
      <c r="L1" s="23"/>
      <c r="M1" s="23"/>
      <c r="N1" s="23"/>
      <c r="O1" s="23"/>
      <c r="P1" s="23"/>
      <c r="Q1" s="23"/>
      <c r="R1" s="23"/>
      <c r="S1" s="23"/>
      <c r="T1" s="23"/>
      <c r="U1" s="23"/>
      <c r="V1" s="23"/>
      <c r="W1" s="23"/>
      <c r="X1" s="23"/>
      <c r="Y1" s="23"/>
      <c r="Z1" s="681"/>
      <c r="AA1" s="681"/>
      <c r="AB1" s="681"/>
      <c r="AC1" s="681"/>
      <c r="AD1" s="681"/>
      <c r="AE1" s="681"/>
      <c r="AF1" s="681"/>
      <c r="AG1" s="681"/>
      <c r="AH1" s="681"/>
      <c r="AI1" s="23"/>
    </row>
    <row r="2" spans="1:35" ht="18.75" customHeight="1">
      <c r="X2" s="9"/>
      <c r="Y2" s="9"/>
      <c r="Z2" s="682" t="s">
        <v>280</v>
      </c>
      <c r="AA2" s="682"/>
      <c r="AB2" s="682"/>
      <c r="AC2" s="682"/>
      <c r="AD2" s="682"/>
      <c r="AE2" s="682"/>
      <c r="AF2" s="682"/>
      <c r="AG2" s="682"/>
      <c r="AH2" s="682"/>
    </row>
    <row r="3" spans="1:35" ht="18.75" customHeight="1">
      <c r="X3" s="9"/>
      <c r="Y3" s="9"/>
      <c r="Z3" s="9"/>
      <c r="AA3" s="65"/>
      <c r="AB3" s="65"/>
      <c r="AC3" s="65"/>
      <c r="AD3" s="65"/>
      <c r="AE3" s="65"/>
      <c r="AF3" s="65"/>
      <c r="AG3" s="65"/>
      <c r="AH3" s="65"/>
    </row>
    <row r="4" spans="1:35" ht="18.75" customHeight="1">
      <c r="X4" s="9"/>
      <c r="Y4" s="9"/>
      <c r="Z4" s="9"/>
      <c r="AA4" s="9"/>
      <c r="AB4" s="9"/>
      <c r="AC4" s="9"/>
      <c r="AD4" s="9"/>
      <c r="AE4" s="9"/>
      <c r="AF4" s="9"/>
      <c r="AG4" s="9"/>
    </row>
    <row r="5" spans="1:35" ht="18.75" customHeight="1">
      <c r="A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1:35" ht="18.75" customHeight="1">
      <c r="A6" s="26"/>
      <c r="C6" s="299" t="s">
        <v>281</v>
      </c>
      <c r="D6" s="299"/>
      <c r="E6" s="299"/>
      <c r="F6" s="299"/>
      <c r="G6" s="299"/>
      <c r="H6" s="299"/>
      <c r="I6" s="299"/>
      <c r="J6" s="299"/>
      <c r="K6" s="299"/>
      <c r="L6" s="299"/>
      <c r="M6" s="299"/>
      <c r="N6" s="299"/>
      <c r="O6" s="299"/>
      <c r="P6" s="299"/>
      <c r="Q6" s="299"/>
    </row>
    <row r="9" spans="1:35" ht="18.75" customHeight="1">
      <c r="A9" s="26"/>
    </row>
    <row r="10" spans="1:35" ht="18.75" customHeight="1">
      <c r="R10" s="299" t="s">
        <v>282</v>
      </c>
      <c r="S10" s="299"/>
      <c r="T10" s="299"/>
      <c r="U10" s="300">
        <f>'交付申請書 '!U11</f>
        <v>0</v>
      </c>
      <c r="V10" s="300"/>
      <c r="W10" s="300"/>
      <c r="X10" s="300"/>
      <c r="Y10" s="300"/>
      <c r="Z10" s="300"/>
      <c r="AA10" s="300"/>
      <c r="AB10" s="300"/>
      <c r="AC10" s="300"/>
      <c r="AD10" s="300"/>
      <c r="AE10" s="300"/>
      <c r="AF10" s="300"/>
      <c r="AG10" s="300"/>
      <c r="AH10" s="300"/>
    </row>
    <row r="11" spans="1:35" ht="18.75" customHeight="1">
      <c r="A11" s="26"/>
      <c r="U11" s="413">
        <f>'交付申請書 '!U12</f>
        <v>0</v>
      </c>
      <c r="V11" s="413"/>
      <c r="W11" s="413"/>
      <c r="X11" s="413"/>
      <c r="Y11" s="413"/>
      <c r="Z11" s="413"/>
      <c r="AA11" s="413"/>
      <c r="AB11" s="413"/>
      <c r="AC11" s="413"/>
      <c r="AD11" s="413"/>
      <c r="AE11" s="413"/>
      <c r="AF11" s="413"/>
      <c r="AG11" s="413"/>
      <c r="AH11" s="413"/>
    </row>
    <row r="12" spans="1:35" ht="18.75" customHeight="1">
      <c r="A12" s="26"/>
      <c r="U12" s="413"/>
      <c r="V12" s="413"/>
      <c r="W12" s="413"/>
      <c r="X12" s="413"/>
      <c r="Y12" s="413"/>
      <c r="Z12" s="413"/>
      <c r="AA12" s="413"/>
      <c r="AB12" s="413"/>
      <c r="AC12" s="413"/>
      <c r="AD12" s="413"/>
      <c r="AE12" s="413"/>
      <c r="AF12" s="413"/>
      <c r="AG12" s="413"/>
      <c r="AH12" s="413"/>
    </row>
    <row r="13" spans="1:35" ht="18.75" customHeight="1">
      <c r="A13" s="26"/>
      <c r="U13" s="300">
        <f>'交付申請書 '!U14</f>
        <v>0</v>
      </c>
      <c r="V13" s="300"/>
      <c r="W13" s="300"/>
      <c r="X13" s="300"/>
      <c r="Y13" s="300"/>
      <c r="Z13" s="300"/>
      <c r="AA13" s="300"/>
      <c r="AB13" s="300"/>
      <c r="AC13" s="300"/>
      <c r="AD13" s="300"/>
      <c r="AE13" s="300"/>
      <c r="AF13" s="3"/>
      <c r="AG13" s="3"/>
      <c r="AH13" s="3"/>
    </row>
    <row r="14" spans="1:35" ht="18.75" customHeight="1">
      <c r="A14" s="26"/>
      <c r="U14" s="9"/>
      <c r="V14" s="9"/>
      <c r="W14" s="9"/>
      <c r="X14" s="9"/>
      <c r="Y14" s="9"/>
      <c r="Z14" s="9"/>
      <c r="AA14" s="9"/>
      <c r="AB14" s="9"/>
      <c r="AC14" s="9"/>
      <c r="AD14" s="9"/>
    </row>
    <row r="15" spans="1:35" ht="18.75" customHeight="1">
      <c r="A15" s="26"/>
      <c r="U15" s="9"/>
      <c r="V15" s="9"/>
      <c r="W15" s="9"/>
      <c r="X15" s="9"/>
      <c r="Y15" s="9"/>
      <c r="Z15" s="9"/>
      <c r="AA15" s="9"/>
      <c r="AB15" s="9"/>
      <c r="AC15" s="9"/>
      <c r="AD15" s="9"/>
    </row>
    <row r="16" spans="1:35" ht="18.75" customHeight="1">
      <c r="C16" s="683" t="s">
        <v>283</v>
      </c>
      <c r="D16" s="683"/>
      <c r="E16" s="683"/>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683"/>
      <c r="AE16" s="683"/>
      <c r="AF16" s="683"/>
      <c r="AG16" s="683"/>
    </row>
    <row r="17" spans="1:34" ht="18.75" customHeight="1">
      <c r="A17" s="26"/>
    </row>
    <row r="18" spans="1:34" ht="18.75" customHeight="1">
      <c r="A18" s="26"/>
    </row>
    <row r="19" spans="1:34" ht="17.25" customHeight="1">
      <c r="A19" s="26"/>
      <c r="B19" s="680" t="s">
        <v>284</v>
      </c>
      <c r="C19" s="680"/>
      <c r="D19" s="680"/>
      <c r="E19" s="680"/>
      <c r="F19" s="680"/>
      <c r="G19" s="680"/>
      <c r="H19" s="680"/>
      <c r="I19" s="680"/>
      <c r="J19" s="680"/>
      <c r="K19" s="680"/>
      <c r="L19" s="680"/>
      <c r="M19" s="680"/>
      <c r="N19" s="680"/>
      <c r="O19" s="680"/>
      <c r="P19" s="680"/>
      <c r="Q19" s="680"/>
      <c r="R19" s="680"/>
      <c r="S19" s="680"/>
      <c r="T19" s="680"/>
      <c r="U19" s="680"/>
      <c r="V19" s="680"/>
      <c r="W19" s="680"/>
      <c r="X19" s="680"/>
      <c r="Y19" s="680"/>
      <c r="Z19" s="680"/>
      <c r="AA19" s="680"/>
      <c r="AB19" s="680"/>
      <c r="AC19" s="680"/>
      <c r="AD19" s="680"/>
      <c r="AE19" s="680"/>
      <c r="AF19" s="680"/>
      <c r="AG19" s="680"/>
      <c r="AH19" s="680"/>
    </row>
    <row r="20" spans="1:34" ht="17.25" customHeight="1">
      <c r="B20" s="680"/>
      <c r="C20" s="680"/>
      <c r="D20" s="680"/>
      <c r="E20" s="680"/>
      <c r="F20" s="680"/>
      <c r="G20" s="680"/>
      <c r="H20" s="680"/>
      <c r="I20" s="680"/>
      <c r="J20" s="680"/>
      <c r="K20" s="680"/>
      <c r="L20" s="680"/>
      <c r="M20" s="680"/>
      <c r="N20" s="680"/>
      <c r="O20" s="680"/>
      <c r="P20" s="680"/>
      <c r="Q20" s="680"/>
      <c r="R20" s="680"/>
      <c r="S20" s="680"/>
      <c r="T20" s="680"/>
      <c r="U20" s="680"/>
      <c r="V20" s="680"/>
      <c r="W20" s="680"/>
      <c r="X20" s="680"/>
      <c r="Y20" s="680"/>
      <c r="Z20" s="680"/>
      <c r="AA20" s="680"/>
      <c r="AB20" s="680"/>
      <c r="AC20" s="680"/>
      <c r="AD20" s="680"/>
      <c r="AE20" s="680"/>
      <c r="AF20" s="680"/>
      <c r="AG20" s="680"/>
      <c r="AH20" s="680"/>
    </row>
    <row r="21" spans="1:34" ht="18.75" customHeight="1">
      <c r="B21" s="680"/>
      <c r="C21" s="680"/>
      <c r="D21" s="680"/>
      <c r="E21" s="680"/>
      <c r="F21" s="680"/>
      <c r="G21" s="680"/>
      <c r="H21" s="680"/>
      <c r="I21" s="680"/>
      <c r="J21" s="680"/>
      <c r="K21" s="680"/>
      <c r="L21" s="680"/>
      <c r="M21" s="680"/>
      <c r="N21" s="680"/>
      <c r="O21" s="680"/>
      <c r="P21" s="680"/>
      <c r="Q21" s="680"/>
      <c r="R21" s="680"/>
      <c r="S21" s="680"/>
      <c r="T21" s="680"/>
      <c r="U21" s="680"/>
      <c r="V21" s="680"/>
      <c r="W21" s="680"/>
      <c r="X21" s="680"/>
      <c r="Y21" s="680"/>
      <c r="Z21" s="680"/>
      <c r="AA21" s="680"/>
      <c r="AB21" s="680"/>
      <c r="AC21" s="680"/>
      <c r="AD21" s="680"/>
      <c r="AE21" s="680"/>
      <c r="AF21" s="680"/>
      <c r="AG21" s="680"/>
      <c r="AH21" s="680"/>
    </row>
    <row r="22" spans="1:34" ht="18.75" customHeight="1">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row>
    <row r="23" spans="1:34" ht="18.75" customHeight="1">
      <c r="C23" s="213" t="s">
        <v>285</v>
      </c>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row>
    <row r="24" spans="1:34" ht="18.75" customHeight="1">
      <c r="A24" s="26"/>
    </row>
    <row r="25" spans="1:34" ht="18.75" customHeight="1">
      <c r="C25" s="139" t="s">
        <v>286</v>
      </c>
      <c r="D25" s="139"/>
      <c r="E25" s="139"/>
      <c r="F25" s="139"/>
      <c r="G25" s="139"/>
      <c r="H25" s="139"/>
      <c r="I25" s="139"/>
      <c r="J25" s="139"/>
      <c r="K25" s="139"/>
      <c r="L25" s="139"/>
      <c r="M25" s="1"/>
      <c r="N25" s="407" t="s">
        <v>184</v>
      </c>
      <c r="O25" s="407"/>
      <c r="P25" s="407"/>
      <c r="Q25" s="684">
        <f>'別紙 (2)'!X48</f>
        <v>0</v>
      </c>
      <c r="R25" s="684"/>
      <c r="S25" s="684"/>
      <c r="T25" s="684"/>
      <c r="U25" s="684"/>
      <c r="V25" s="684"/>
      <c r="W25" s="684"/>
      <c r="X25" s="684"/>
      <c r="Y25" s="68"/>
      <c r="Z25" s="68"/>
      <c r="AA25" s="68"/>
      <c r="AB25" s="68"/>
      <c r="AC25" s="68"/>
      <c r="AD25" s="68"/>
      <c r="AE25" s="68"/>
      <c r="AF25" s="68"/>
      <c r="AG25" s="68"/>
      <c r="AH25" s="1"/>
    </row>
    <row r="26" spans="1:34" ht="18.75" customHeight="1">
      <c r="C26" s="16"/>
      <c r="D26" s="16"/>
      <c r="E26" s="16"/>
      <c r="F26" s="16"/>
      <c r="G26" s="16"/>
      <c r="H26" s="16"/>
      <c r="I26" s="16"/>
      <c r="J26" s="16"/>
      <c r="K26" s="16"/>
      <c r="L26" s="16"/>
      <c r="M26" s="1"/>
      <c r="N26" s="8"/>
      <c r="O26" s="685"/>
      <c r="P26" s="686"/>
      <c r="Q26" s="686"/>
      <c r="R26" s="686"/>
      <c r="S26" s="686"/>
      <c r="T26" s="686"/>
      <c r="U26" s="686"/>
      <c r="V26" s="686"/>
      <c r="W26" s="686"/>
      <c r="X26" s="686"/>
      <c r="Y26" s="686"/>
      <c r="Z26" s="686"/>
      <c r="AA26" s="686"/>
      <c r="AB26" s="686"/>
      <c r="AC26" s="686"/>
      <c r="AD26" s="686"/>
      <c r="AE26" s="686"/>
      <c r="AF26" s="686"/>
      <c r="AG26" s="686"/>
      <c r="AH26" s="1"/>
    </row>
    <row r="27" spans="1:34" ht="18.75" customHeight="1">
      <c r="C27" s="16"/>
      <c r="D27" s="16"/>
      <c r="E27" s="16"/>
      <c r="F27" s="16"/>
      <c r="G27" s="16"/>
      <c r="H27" s="16"/>
      <c r="I27" s="16"/>
      <c r="J27" s="16"/>
      <c r="K27" s="16"/>
      <c r="L27" s="16"/>
      <c r="M27" s="1"/>
      <c r="N27" s="274" t="s">
        <v>8</v>
      </c>
      <c r="O27" s="274"/>
      <c r="P27" s="274"/>
      <c r="Q27" s="300">
        <f>入力シート!AG4</f>
        <v>0</v>
      </c>
      <c r="R27" s="300"/>
      <c r="S27" s="300"/>
      <c r="T27" s="300"/>
      <c r="U27" s="300"/>
      <c r="V27" s="300"/>
      <c r="W27" s="300"/>
      <c r="X27" s="300"/>
      <c r="Y27" s="300"/>
      <c r="Z27" s="300"/>
      <c r="AA27" s="300"/>
      <c r="AB27" s="300"/>
      <c r="AC27" s="300"/>
      <c r="AD27" s="300"/>
      <c r="AE27" s="300"/>
      <c r="AF27" s="300"/>
      <c r="AG27" s="300"/>
      <c r="AH27" s="1"/>
    </row>
    <row r="28" spans="1:34" ht="18.75" customHeight="1">
      <c r="C28" s="139" t="s">
        <v>287</v>
      </c>
      <c r="D28" s="139"/>
      <c r="E28" s="139"/>
      <c r="F28" s="139"/>
      <c r="G28" s="139"/>
      <c r="H28" s="139"/>
      <c r="I28" s="139"/>
      <c r="J28" s="139"/>
      <c r="K28" s="139"/>
      <c r="L28" s="139"/>
      <c r="M28" s="1"/>
      <c r="N28" s="274" t="s">
        <v>288</v>
      </c>
      <c r="O28" s="274"/>
      <c r="P28" s="274"/>
      <c r="Q28" s="300">
        <f>入力シート!AG3</f>
        <v>0</v>
      </c>
      <c r="R28" s="300"/>
      <c r="S28" s="300"/>
      <c r="T28" s="300"/>
      <c r="U28" s="300"/>
      <c r="V28" s="300"/>
      <c r="W28" s="300"/>
      <c r="X28" s="300"/>
      <c r="Y28" s="300"/>
      <c r="Z28" s="300"/>
      <c r="AA28" s="300"/>
      <c r="AB28" s="300"/>
      <c r="AC28" s="300"/>
      <c r="AD28" s="300"/>
      <c r="AE28" s="300"/>
      <c r="AF28" s="300"/>
      <c r="AG28" s="300"/>
      <c r="AH28" s="1"/>
    </row>
    <row r="29" spans="1:34" ht="18.75" customHeight="1">
      <c r="C29" s="16"/>
      <c r="D29" s="16"/>
      <c r="E29" s="16"/>
      <c r="F29" s="16"/>
      <c r="G29" s="16"/>
      <c r="H29" s="16"/>
      <c r="I29" s="16"/>
      <c r="J29" s="16"/>
      <c r="K29" s="16"/>
      <c r="L29" s="16"/>
      <c r="M29" s="1"/>
      <c r="N29" s="8"/>
      <c r="O29" s="8"/>
      <c r="P29" s="8"/>
      <c r="Q29" s="8"/>
      <c r="R29" s="8"/>
      <c r="S29" s="8"/>
      <c r="T29" s="8"/>
      <c r="U29" s="8"/>
      <c r="V29" s="8"/>
      <c r="W29" s="8"/>
      <c r="X29" s="8"/>
      <c r="Y29" s="8"/>
      <c r="Z29" s="8"/>
      <c r="AA29" s="8"/>
      <c r="AB29" s="8"/>
      <c r="AC29" s="8"/>
      <c r="AD29" s="8"/>
      <c r="AE29" s="8"/>
      <c r="AF29" s="8"/>
      <c r="AG29" s="8"/>
      <c r="AH29" s="1"/>
    </row>
    <row r="30" spans="1:34" ht="18.75" customHeight="1">
      <c r="C30" s="1"/>
      <c r="D30" s="1"/>
      <c r="E30" s="1"/>
      <c r="F30" s="1"/>
      <c r="G30" s="1"/>
      <c r="H30" s="1"/>
      <c r="I30" s="1"/>
      <c r="J30" s="1"/>
      <c r="K30" s="1"/>
      <c r="L30" s="1"/>
      <c r="M30" s="1"/>
      <c r="N30" s="274" t="s">
        <v>8</v>
      </c>
      <c r="O30" s="274"/>
      <c r="P30" s="274"/>
      <c r="Q30" s="300">
        <f>入力シート!AG6</f>
        <v>0</v>
      </c>
      <c r="R30" s="300"/>
      <c r="S30" s="300"/>
      <c r="T30" s="300"/>
      <c r="U30" s="300"/>
      <c r="V30" s="300"/>
      <c r="W30" s="300"/>
      <c r="X30" s="300"/>
      <c r="Y30" s="300"/>
      <c r="Z30" s="300"/>
      <c r="AA30" s="300"/>
      <c r="AB30" s="300"/>
      <c r="AC30" s="300"/>
      <c r="AD30" s="300"/>
      <c r="AE30" s="300"/>
      <c r="AF30" s="300"/>
      <c r="AG30" s="300"/>
      <c r="AH30" s="1"/>
    </row>
    <row r="31" spans="1:34" ht="18.75" customHeight="1">
      <c r="C31" s="139" t="s">
        <v>289</v>
      </c>
      <c r="D31" s="139"/>
      <c r="E31" s="139"/>
      <c r="F31" s="139"/>
      <c r="G31" s="139"/>
      <c r="H31" s="139"/>
      <c r="I31" s="139"/>
      <c r="J31" s="139"/>
      <c r="K31" s="139"/>
      <c r="L31" s="139"/>
      <c r="M31" s="1"/>
      <c r="N31" s="274" t="s">
        <v>290</v>
      </c>
      <c r="O31" s="274"/>
      <c r="P31" s="274"/>
      <c r="Q31" s="300">
        <f>入力シート!AG5</f>
        <v>0</v>
      </c>
      <c r="R31" s="300"/>
      <c r="S31" s="300"/>
      <c r="T31" s="300"/>
      <c r="U31" s="300"/>
      <c r="V31" s="300"/>
      <c r="W31" s="300"/>
      <c r="X31" s="300"/>
      <c r="Y31" s="300"/>
      <c r="Z31" s="300"/>
      <c r="AA31" s="300"/>
      <c r="AB31" s="300"/>
      <c r="AC31" s="300"/>
      <c r="AD31" s="300"/>
      <c r="AE31" s="300"/>
      <c r="AF31" s="300"/>
      <c r="AG31" s="300"/>
      <c r="AH31" s="1"/>
    </row>
    <row r="32" spans="1:34" ht="18.75" customHeight="1">
      <c r="C32" s="8"/>
      <c r="D32" s="8"/>
      <c r="E32" s="8"/>
      <c r="F32" s="8"/>
      <c r="G32" s="8"/>
      <c r="H32" s="8"/>
      <c r="I32" s="8"/>
      <c r="J32" s="8"/>
      <c r="K32" s="8"/>
      <c r="L32" s="8"/>
      <c r="M32" s="1"/>
      <c r="N32" s="8"/>
      <c r="O32" s="8"/>
      <c r="P32" s="8"/>
      <c r="Q32" s="8"/>
      <c r="R32" s="8"/>
      <c r="S32" s="8"/>
      <c r="T32" s="8"/>
      <c r="U32" s="8"/>
      <c r="V32" s="8"/>
      <c r="W32" s="8"/>
      <c r="X32" s="8"/>
      <c r="Y32" s="8"/>
      <c r="Z32" s="8"/>
      <c r="AA32" s="8"/>
      <c r="AB32" s="8"/>
      <c r="AC32" s="8"/>
      <c r="AD32" s="8"/>
      <c r="AE32" s="8"/>
      <c r="AF32" s="8"/>
      <c r="AG32" s="8"/>
      <c r="AH32" s="1"/>
    </row>
    <row r="33" spans="1:34" ht="18.75" customHeight="1">
      <c r="C33" s="139" t="s">
        <v>291</v>
      </c>
      <c r="D33" s="139"/>
      <c r="E33" s="139"/>
      <c r="F33" s="139"/>
      <c r="G33" s="139"/>
      <c r="H33" s="139"/>
      <c r="I33" s="139"/>
      <c r="J33" s="139"/>
      <c r="K33" s="139"/>
      <c r="L33" s="139"/>
      <c r="M33" s="139"/>
      <c r="N33" s="139"/>
      <c r="O33" s="139"/>
      <c r="P33" s="139"/>
      <c r="Q33" s="139"/>
      <c r="R33" s="139">
        <f>入力シート!AG7</f>
        <v>0</v>
      </c>
      <c r="S33" s="139"/>
      <c r="T33" s="139"/>
      <c r="U33" s="139"/>
      <c r="V33" s="139"/>
      <c r="W33" s="139"/>
      <c r="X33" s="139"/>
      <c r="Y33" s="139"/>
      <c r="Z33" s="139">
        <f>入力シート!AG8</f>
        <v>0</v>
      </c>
      <c r="AA33" s="139"/>
      <c r="AB33" s="139"/>
      <c r="AC33" s="139"/>
      <c r="AD33" s="139"/>
      <c r="AE33" s="139"/>
      <c r="AF33" s="139"/>
      <c r="AG33" s="139"/>
      <c r="AH33" s="139"/>
    </row>
    <row r="34" spans="1:34" ht="18.75" customHeight="1">
      <c r="C34" s="16"/>
      <c r="D34" s="16"/>
      <c r="E34" s="16"/>
      <c r="F34" s="16"/>
      <c r="G34" s="16"/>
      <c r="H34" s="16"/>
      <c r="I34" s="16"/>
      <c r="J34" s="16"/>
      <c r="K34" s="16"/>
      <c r="L34" s="16"/>
      <c r="M34" s="16"/>
      <c r="N34" s="16"/>
      <c r="O34" s="16"/>
      <c r="P34" s="16"/>
      <c r="Q34" s="8"/>
      <c r="R34" s="1"/>
      <c r="S34" s="1"/>
      <c r="T34" s="1"/>
      <c r="U34" s="1"/>
      <c r="V34" s="1"/>
      <c r="W34" s="1"/>
      <c r="X34" s="1"/>
      <c r="Y34" s="1"/>
      <c r="Z34" s="1"/>
      <c r="AA34" s="1"/>
      <c r="AB34" s="1"/>
      <c r="AC34" s="1"/>
      <c r="AD34" s="1"/>
      <c r="AE34" s="1"/>
      <c r="AF34" s="1"/>
      <c r="AG34" s="1"/>
      <c r="AH34" s="1"/>
    </row>
    <row r="35" spans="1:34" ht="18.75" customHeight="1">
      <c r="C35" s="139" t="s">
        <v>292</v>
      </c>
      <c r="D35" s="139"/>
      <c r="E35" s="139"/>
      <c r="F35" s="139"/>
      <c r="G35" s="139"/>
      <c r="H35" s="139"/>
      <c r="I35" s="139"/>
      <c r="J35" s="139"/>
      <c r="K35" s="139"/>
      <c r="L35" s="139"/>
      <c r="M35" s="1"/>
      <c r="N35" s="1"/>
      <c r="O35" s="1"/>
      <c r="P35" s="1"/>
      <c r="Q35" s="274">
        <f>入力シート!AG9</f>
        <v>0</v>
      </c>
      <c r="R35" s="274"/>
      <c r="S35" s="274"/>
      <c r="T35" s="274"/>
      <c r="U35" s="274"/>
      <c r="V35" s="1"/>
      <c r="W35" s="1"/>
      <c r="X35" s="1"/>
      <c r="Y35" s="1"/>
      <c r="Z35" s="1"/>
      <c r="AA35" s="1"/>
      <c r="AB35" s="1"/>
      <c r="AC35" s="1"/>
      <c r="AD35" s="1"/>
      <c r="AE35" s="1"/>
      <c r="AF35" s="1"/>
      <c r="AG35" s="1"/>
      <c r="AH35" s="1"/>
    </row>
    <row r="36" spans="1:34" ht="18.75" customHeight="1">
      <c r="C36" s="8"/>
      <c r="D36" s="8"/>
      <c r="E36" s="8"/>
      <c r="F36" s="8"/>
      <c r="G36" s="8"/>
      <c r="H36" s="8"/>
      <c r="I36" s="8"/>
      <c r="J36" s="8"/>
      <c r="K36" s="8"/>
      <c r="L36" s="8"/>
      <c r="M36" s="1"/>
      <c r="N36" s="1"/>
      <c r="O36" s="1"/>
      <c r="P36" s="1"/>
      <c r="Q36" s="8"/>
      <c r="R36" s="8"/>
      <c r="S36" s="8"/>
      <c r="T36" s="8"/>
      <c r="U36" s="8"/>
      <c r="V36" s="1"/>
      <c r="W36" s="1"/>
      <c r="X36" s="1"/>
      <c r="Y36" s="1"/>
      <c r="Z36" s="1"/>
      <c r="AA36" s="1"/>
      <c r="AB36" s="1"/>
      <c r="AC36" s="1"/>
      <c r="AD36" s="1"/>
      <c r="AE36" s="1"/>
      <c r="AF36" s="1"/>
      <c r="AG36" s="1"/>
      <c r="AH36" s="1"/>
    </row>
    <row r="37" spans="1:34" ht="18.75" customHeight="1">
      <c r="C37" s="139" t="s">
        <v>293</v>
      </c>
      <c r="D37" s="139"/>
      <c r="E37" s="139"/>
      <c r="F37" s="139"/>
      <c r="G37" s="139"/>
      <c r="H37" s="139"/>
      <c r="I37" s="139"/>
      <c r="J37" s="139"/>
      <c r="K37" s="139"/>
      <c r="L37" s="139"/>
      <c r="M37" s="1"/>
      <c r="N37" s="1"/>
      <c r="O37" s="1"/>
      <c r="P37" s="1"/>
      <c r="Q37" s="139">
        <f>入力シート!AG10</f>
        <v>0</v>
      </c>
      <c r="R37" s="139"/>
      <c r="S37" s="139"/>
      <c r="T37" s="139"/>
      <c r="U37" s="139"/>
      <c r="V37" s="139"/>
      <c r="W37" s="139"/>
      <c r="X37" s="139"/>
      <c r="Y37" s="139"/>
      <c r="Z37" s="139"/>
      <c r="AA37" s="139"/>
      <c r="AB37" s="1"/>
      <c r="AC37" s="1"/>
      <c r="AD37" s="1"/>
      <c r="AE37" s="1"/>
      <c r="AF37" s="1"/>
      <c r="AG37" s="1"/>
      <c r="AH37" s="1"/>
    </row>
    <row r="38" spans="1:34" ht="18.75" customHeight="1">
      <c r="A38" s="26"/>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8.75" customHeight="1">
      <c r="A39" s="26"/>
      <c r="C39" s="1"/>
      <c r="D39" s="1"/>
      <c r="E39" s="1"/>
      <c r="F39" s="1"/>
      <c r="G39" s="1"/>
      <c r="H39" s="1"/>
      <c r="I39" s="1"/>
      <c r="J39" s="1"/>
      <c r="K39" s="1"/>
      <c r="L39" s="691" t="s">
        <v>294</v>
      </c>
      <c r="M39" s="691"/>
      <c r="N39" s="691"/>
      <c r="O39" s="691"/>
      <c r="P39" s="691"/>
      <c r="Q39" s="688">
        <f>入力シート!G117</f>
        <v>0</v>
      </c>
      <c r="R39" s="688"/>
      <c r="S39" s="688"/>
      <c r="T39" s="688"/>
      <c r="U39" s="688"/>
      <c r="V39" s="688"/>
      <c r="W39" s="688"/>
      <c r="X39" s="688" t="s">
        <v>152</v>
      </c>
      <c r="Y39" s="688"/>
      <c r="Z39" s="688"/>
      <c r="AA39" s="688"/>
      <c r="AB39" s="687">
        <f>入力シート!R117</f>
        <v>0</v>
      </c>
      <c r="AC39" s="688"/>
      <c r="AD39" s="688"/>
      <c r="AE39" s="688"/>
      <c r="AF39" s="688"/>
      <c r="AG39" s="688"/>
      <c r="AH39" s="688"/>
    </row>
    <row r="40" spans="1:34" ht="18.75" customHeight="1">
      <c r="A40" s="26"/>
      <c r="C40" s="1"/>
      <c r="D40" s="1"/>
      <c r="E40" s="1"/>
      <c r="F40" s="1"/>
      <c r="G40" s="1"/>
      <c r="H40" s="1"/>
      <c r="I40" s="1"/>
      <c r="J40" s="1"/>
      <c r="K40" s="1"/>
      <c r="L40" s="1"/>
      <c r="M40" s="689" t="s">
        <v>154</v>
      </c>
      <c r="N40" s="689"/>
      <c r="O40" s="689"/>
      <c r="P40" s="689"/>
      <c r="Q40" s="690">
        <f>入力シート!G118</f>
        <v>0</v>
      </c>
      <c r="R40" s="690"/>
      <c r="S40" s="690"/>
      <c r="T40" s="690"/>
      <c r="U40" s="690"/>
      <c r="V40" s="690"/>
      <c r="W40" s="690"/>
      <c r="X40" s="688" t="s">
        <v>152</v>
      </c>
      <c r="Y40" s="688"/>
      <c r="Z40" s="688"/>
      <c r="AA40" s="688"/>
      <c r="AB40" s="690">
        <f>入力シート!R118</f>
        <v>0</v>
      </c>
      <c r="AC40" s="690"/>
      <c r="AD40" s="690"/>
      <c r="AE40" s="690"/>
      <c r="AF40" s="690"/>
      <c r="AG40" s="690"/>
      <c r="AH40" s="690"/>
    </row>
    <row r="41" spans="1:34" ht="18.75" customHeight="1">
      <c r="A41" s="26"/>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69"/>
    </row>
    <row r="42" spans="1:34" ht="18.75" customHeight="1">
      <c r="A42" s="26"/>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69"/>
    </row>
    <row r="43" spans="1:34" ht="18.75" customHeight="1">
      <c r="A43" s="26"/>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69"/>
    </row>
    <row r="44" spans="1:34" ht="18.75" customHeight="1">
      <c r="A44" s="26"/>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69"/>
    </row>
    <row r="45" spans="1:34" ht="18.75" customHeight="1">
      <c r="A45" s="26"/>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4" ht="18.75" customHeight="1">
      <c r="A46" s="26"/>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ht="18.75" customHeight="1">
      <c r="A47" s="26"/>
    </row>
    <row r="48" spans="1:34" ht="18.75" customHeight="1">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row>
  </sheetData>
  <sheetProtection sheet="1" objects="1" scenarios="1"/>
  <mergeCells count="39">
    <mergeCell ref="C33:Q33"/>
    <mergeCell ref="R33:Y33"/>
    <mergeCell ref="Z33:AH33"/>
    <mergeCell ref="C35:L35"/>
    <mergeCell ref="Q35:U35"/>
    <mergeCell ref="C37:L37"/>
    <mergeCell ref="Q37:AA37"/>
    <mergeCell ref="L39:P39"/>
    <mergeCell ref="Q39:W39"/>
    <mergeCell ref="X39:AA39"/>
    <mergeCell ref="AB39:AH39"/>
    <mergeCell ref="M40:P40"/>
    <mergeCell ref="Q40:W40"/>
    <mergeCell ref="X40:AA40"/>
    <mergeCell ref="AB40:AH40"/>
    <mergeCell ref="N30:P30"/>
    <mergeCell ref="Q30:AG30"/>
    <mergeCell ref="C31:L31"/>
    <mergeCell ref="N31:P31"/>
    <mergeCell ref="Q31:AG31"/>
    <mergeCell ref="N27:P27"/>
    <mergeCell ref="Q27:AG27"/>
    <mergeCell ref="C28:L28"/>
    <mergeCell ref="N28:P28"/>
    <mergeCell ref="Q28:AG28"/>
    <mergeCell ref="C23:AG23"/>
    <mergeCell ref="C25:L25"/>
    <mergeCell ref="N25:P25"/>
    <mergeCell ref="Q25:X25"/>
    <mergeCell ref="O26:AG26"/>
    <mergeCell ref="B19:AH21"/>
    <mergeCell ref="Z1:AH1"/>
    <mergeCell ref="Z2:AH2"/>
    <mergeCell ref="C6:Q6"/>
    <mergeCell ref="R10:T10"/>
    <mergeCell ref="U10:AH10"/>
    <mergeCell ref="U13:AE13"/>
    <mergeCell ref="C16:AG16"/>
    <mergeCell ref="U11:AH12"/>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Q68"/>
  <sheetViews>
    <sheetView showZeros="0" view="pageBreakPreview" zoomScaleNormal="90" zoomScaleSheetLayoutView="100" workbookViewId="0">
      <selection activeCell="B1" sqref="B1"/>
    </sheetView>
  </sheetViews>
  <sheetFormatPr defaultColWidth="2.42578125" defaultRowHeight="18.75"/>
  <cols>
    <col min="1" max="1" width="4" style="19" bestFit="1" customWidth="1"/>
    <col min="2" max="4" width="2.42578125" style="19"/>
    <col min="5" max="19" width="2.42578125" style="19" customWidth="1"/>
    <col min="20" max="16384" width="2.42578125" style="19"/>
  </cols>
  <sheetData>
    <row r="1" spans="1:43">
      <c r="B1" s="704" t="s">
        <v>295</v>
      </c>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row>
    <row r="2" spans="1:43">
      <c r="B2" s="704" t="s">
        <v>296</v>
      </c>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B2" s="704"/>
      <c r="AC2" s="704"/>
      <c r="AD2" s="704"/>
      <c r="AE2" s="704"/>
      <c r="AF2" s="704"/>
      <c r="AG2" s="704"/>
      <c r="AH2" s="704"/>
      <c r="AI2" s="704"/>
    </row>
    <row r="6" spans="1:43" ht="22.5" customHeight="1">
      <c r="B6" s="683" t="s">
        <v>297</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row>
    <row r="7" spans="1:43">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10" spans="1:43">
      <c r="A10" s="9" t="s">
        <v>298</v>
      </c>
      <c r="B10" s="9"/>
      <c r="C10" s="19" t="s">
        <v>299</v>
      </c>
      <c r="AJ10" s="213" t="s">
        <v>300</v>
      </c>
      <c r="AK10" s="213"/>
      <c r="AL10" s="213"/>
      <c r="AM10" s="213"/>
      <c r="AN10" s="213" t="s">
        <v>60</v>
      </c>
      <c r="AO10" s="213"/>
      <c r="AP10" s="213"/>
      <c r="AQ10" s="213"/>
    </row>
    <row r="11" spans="1:43" ht="13.5" customHeight="1">
      <c r="A11" s="19">
        <v>1</v>
      </c>
      <c r="D11" s="70" t="str">
        <f>IF(E11="","","①")</f>
        <v/>
      </c>
      <c r="E11" s="699" t="str">
        <f>IF(VLOOKUP(A11,入力シート!$B$39:$K$48,3,FALSE)="","",VLOOKUP(A11,入力シート!$B$39:$K$48,3,FALSE))</f>
        <v/>
      </c>
      <c r="F11" s="699"/>
      <c r="G11" s="699"/>
      <c r="H11" s="699"/>
      <c r="I11" s="699"/>
      <c r="J11" s="699"/>
      <c r="K11" s="699"/>
      <c r="L11" s="699"/>
      <c r="M11" s="699"/>
      <c r="N11" s="699"/>
      <c r="O11" s="699"/>
      <c r="P11" s="699"/>
      <c r="Q11" s="700"/>
      <c r="R11" s="700"/>
      <c r="S11" s="700"/>
      <c r="T11" s="701" t="str">
        <f>IF(ISNA(VLOOKUP(A11,入力シート!$B$39:$AL$48,28,FALSE)),"",VLOOKUP(A11,入力シート!$B$39:$AL$48,28,FALSE))</f>
        <v/>
      </c>
      <c r="U11" s="701"/>
      <c r="V11" s="701"/>
      <c r="W11" s="701"/>
      <c r="X11" s="701"/>
      <c r="Y11" s="702"/>
      <c r="Z11" s="702"/>
      <c r="AA11" s="702"/>
      <c r="AB11" s="702"/>
      <c r="AC11" s="702"/>
      <c r="AD11" s="702"/>
      <c r="AE11" s="702"/>
      <c r="AF11" s="702"/>
      <c r="AG11" s="703"/>
      <c r="AH11" s="703"/>
      <c r="AI11" s="703"/>
      <c r="AJ11" s="697" t="str">
        <f>IF(ISNA(VLOOKUP(A11,入力シート!$B$39:$BF$48,43,FALSE)),"",VLOOKUP(A11,入力シート!$B$39:$BF$48,43,FALSE))</f>
        <v/>
      </c>
      <c r="AK11" s="697"/>
      <c r="AL11" s="697"/>
      <c r="AM11" s="697"/>
      <c r="AN11" s="697" t="str">
        <f>IF(ISNA(VLOOKUP(A11,入力シート!$B$39:$BF$48,38,FALSE)),"",VLOOKUP(A11,入力シート!$B$39:$BF$48,38,FALSE))</f>
        <v/>
      </c>
      <c r="AO11" s="697"/>
      <c r="AP11" s="697"/>
      <c r="AQ11" s="697"/>
    </row>
    <row r="12" spans="1:43" ht="13.5" customHeight="1">
      <c r="A12" s="19">
        <v>2</v>
      </c>
      <c r="D12" s="70" t="str">
        <f>IF(E12="","","②")</f>
        <v/>
      </c>
      <c r="E12" s="699" t="str">
        <f>IF(VLOOKUP(A12,入力シート!$B$39:$K$48,3,FALSE)="","",VLOOKUP(A12,入力シート!$B$39:$K$48,3,FALSE))</f>
        <v/>
      </c>
      <c r="F12" s="699"/>
      <c r="G12" s="699"/>
      <c r="H12" s="699"/>
      <c r="I12" s="699"/>
      <c r="J12" s="699"/>
      <c r="K12" s="699"/>
      <c r="L12" s="699"/>
      <c r="M12" s="699"/>
      <c r="N12" s="699"/>
      <c r="O12" s="699"/>
      <c r="P12" s="699"/>
      <c r="Q12" s="700"/>
      <c r="R12" s="700"/>
      <c r="S12" s="700"/>
      <c r="T12" s="701" t="str">
        <f>IF(ISNA(VLOOKUP(A12,入力シート!$B$39:$AL$48,28,FALSE)),"",VLOOKUP(A12,入力シート!$B$39:$AL$48,28,FALSE))</f>
        <v/>
      </c>
      <c r="U12" s="701"/>
      <c r="V12" s="701"/>
      <c r="W12" s="701"/>
      <c r="X12" s="701"/>
      <c r="Y12" s="702"/>
      <c r="Z12" s="702"/>
      <c r="AA12" s="702"/>
      <c r="AB12" s="702"/>
      <c r="AC12" s="702"/>
      <c r="AD12" s="702"/>
      <c r="AE12" s="702"/>
      <c r="AF12" s="702"/>
      <c r="AG12" s="703"/>
      <c r="AH12" s="703"/>
      <c r="AI12" s="703"/>
      <c r="AJ12" s="697" t="str">
        <f>IF(ISNA(VLOOKUP(A12,入力シート!$B$39:$BF$48,43,FALSE)),"",VLOOKUP(A12,入力シート!$B$39:$BF$48,43,FALSE))</f>
        <v/>
      </c>
      <c r="AK12" s="697"/>
      <c r="AL12" s="697"/>
      <c r="AM12" s="697"/>
      <c r="AN12" s="697" t="str">
        <f>IF(ISNA(VLOOKUP(A12,入力シート!$B$39:$BF$48,38,FALSE)),"",VLOOKUP(A12,入力シート!$B$39:$BF$48,38,FALSE))</f>
        <v/>
      </c>
      <c r="AO12" s="697"/>
      <c r="AP12" s="697"/>
      <c r="AQ12" s="697"/>
    </row>
    <row r="13" spans="1:43" ht="13.5" customHeight="1">
      <c r="A13" s="19">
        <v>3</v>
      </c>
      <c r="D13" s="70" t="str">
        <f>IF(E13="","","③")</f>
        <v/>
      </c>
      <c r="E13" s="699" t="str">
        <f>IF(VLOOKUP(A13,入力シート!$B$39:$K$48,3,FALSE)="","",VLOOKUP(A13,入力シート!$B$39:$K$48,3,FALSE))</f>
        <v/>
      </c>
      <c r="F13" s="699"/>
      <c r="G13" s="699"/>
      <c r="H13" s="699"/>
      <c r="I13" s="699"/>
      <c r="J13" s="699"/>
      <c r="K13" s="699"/>
      <c r="L13" s="699"/>
      <c r="M13" s="699"/>
      <c r="N13" s="699"/>
      <c r="O13" s="699"/>
      <c r="P13" s="699"/>
      <c r="Q13" s="700"/>
      <c r="R13" s="700"/>
      <c r="S13" s="700"/>
      <c r="T13" s="701" t="str">
        <f>IF(ISNA(VLOOKUP(A13,入力シート!$B$39:$AL$48,28,FALSE)),"",VLOOKUP(A13,入力シート!$B$39:$AL$48,28,FALSE))</f>
        <v/>
      </c>
      <c r="U13" s="701"/>
      <c r="V13" s="701"/>
      <c r="W13" s="701"/>
      <c r="X13" s="701"/>
      <c r="Y13" s="702"/>
      <c r="Z13" s="702"/>
      <c r="AA13" s="702"/>
      <c r="AB13" s="702"/>
      <c r="AC13" s="702"/>
      <c r="AD13" s="702"/>
      <c r="AE13" s="702"/>
      <c r="AF13" s="702"/>
      <c r="AG13" s="703"/>
      <c r="AH13" s="703"/>
      <c r="AI13" s="703"/>
      <c r="AJ13" s="697" t="str">
        <f>IF(ISNA(VLOOKUP(A13,入力シート!$B$39:$BF$48,43,FALSE)),"",VLOOKUP(A13,入力シート!$B$39:$BF$48,43,FALSE))</f>
        <v/>
      </c>
      <c r="AK13" s="697"/>
      <c r="AL13" s="697"/>
      <c r="AM13" s="697"/>
      <c r="AN13" s="697" t="str">
        <f>IF(ISNA(VLOOKUP(A13,入力シート!$B$39:$BF$48,38,FALSE)),"",VLOOKUP(A13,入力シート!$B$39:$BF$48,38,FALSE))</f>
        <v/>
      </c>
      <c r="AO13" s="697"/>
      <c r="AP13" s="697"/>
      <c r="AQ13" s="697"/>
    </row>
    <row r="14" spans="1:43" ht="13.5" customHeight="1">
      <c r="A14" s="19">
        <v>4</v>
      </c>
      <c r="D14" s="70" t="str">
        <f>IF(E14="","","④")</f>
        <v/>
      </c>
      <c r="E14" s="699" t="str">
        <f>IF(VLOOKUP(A14,入力シート!$B$39:$K$48,3,FALSE)="","",VLOOKUP(A14,入力シート!$B$39:$K$48,3,FALSE))</f>
        <v/>
      </c>
      <c r="F14" s="699"/>
      <c r="G14" s="699"/>
      <c r="H14" s="699"/>
      <c r="I14" s="699"/>
      <c r="J14" s="699"/>
      <c r="K14" s="699"/>
      <c r="L14" s="699"/>
      <c r="M14" s="699"/>
      <c r="N14" s="699"/>
      <c r="O14" s="699"/>
      <c r="P14" s="699"/>
      <c r="Q14" s="700"/>
      <c r="R14" s="700"/>
      <c r="S14" s="700"/>
      <c r="T14" s="701" t="str">
        <f>IF(ISNA(VLOOKUP(A14,入力シート!$B$39:$AL$48,28,FALSE)),"",VLOOKUP(A14,入力シート!$B$39:$AL$48,28,FALSE))</f>
        <v/>
      </c>
      <c r="U14" s="701"/>
      <c r="V14" s="701"/>
      <c r="W14" s="701"/>
      <c r="X14" s="701"/>
      <c r="Y14" s="702"/>
      <c r="Z14" s="702"/>
      <c r="AA14" s="702"/>
      <c r="AB14" s="702"/>
      <c r="AC14" s="702"/>
      <c r="AD14" s="702"/>
      <c r="AE14" s="702"/>
      <c r="AF14" s="702"/>
      <c r="AG14" s="703"/>
      <c r="AH14" s="703"/>
      <c r="AI14" s="703"/>
      <c r="AJ14" s="697" t="str">
        <f>IF(ISNA(VLOOKUP(A14,入力シート!$B$39:$BF$48,43,FALSE)),"",VLOOKUP(A14,入力シート!$B$39:$BF$48,43,FALSE))</f>
        <v/>
      </c>
      <c r="AK14" s="697"/>
      <c r="AL14" s="697"/>
      <c r="AM14" s="697"/>
      <c r="AN14" s="697" t="str">
        <f>IF(ISNA(VLOOKUP(A14,入力シート!$B$39:$BF$48,38,FALSE)),"",VLOOKUP(A14,入力シート!$B$39:$BF$48,38,FALSE))</f>
        <v/>
      </c>
      <c r="AO14" s="697"/>
      <c r="AP14" s="697"/>
      <c r="AQ14" s="697"/>
    </row>
    <row r="15" spans="1:43" ht="13.5" customHeight="1">
      <c r="A15" s="19">
        <v>5</v>
      </c>
      <c r="D15" s="70" t="str">
        <f>IF(E15="","","⑤")</f>
        <v/>
      </c>
      <c r="E15" s="699" t="str">
        <f>IF(VLOOKUP(A15,入力シート!$B$39:$K$48,3,FALSE)="","",VLOOKUP(A15,入力シート!$B$39:$K$48,3,FALSE))</f>
        <v/>
      </c>
      <c r="F15" s="699"/>
      <c r="G15" s="699"/>
      <c r="H15" s="699"/>
      <c r="I15" s="699"/>
      <c r="J15" s="699"/>
      <c r="K15" s="699"/>
      <c r="L15" s="699"/>
      <c r="M15" s="699"/>
      <c r="N15" s="699"/>
      <c r="O15" s="699"/>
      <c r="P15" s="699"/>
      <c r="Q15" s="700"/>
      <c r="R15" s="700"/>
      <c r="S15" s="700"/>
      <c r="T15" s="701" t="str">
        <f>IF(ISNA(VLOOKUP(A15,入力シート!$B$39:$AL$48,28,FALSE)),"",VLOOKUP(A15,入力シート!$B$39:$AL$48,28,FALSE))</f>
        <v/>
      </c>
      <c r="U15" s="701"/>
      <c r="V15" s="701"/>
      <c r="W15" s="701"/>
      <c r="X15" s="701"/>
      <c r="Y15" s="702"/>
      <c r="Z15" s="702"/>
      <c r="AA15" s="702"/>
      <c r="AB15" s="702"/>
      <c r="AC15" s="702"/>
      <c r="AD15" s="702"/>
      <c r="AE15" s="702"/>
      <c r="AF15" s="702"/>
      <c r="AG15" s="703"/>
      <c r="AH15" s="703"/>
      <c r="AI15" s="703"/>
      <c r="AJ15" s="697" t="str">
        <f>IF(ISNA(VLOOKUP(A15,入力シート!$B$39:$BF$48,43,FALSE)),"",VLOOKUP(A15,入力シート!$B$39:$BF$48,43,FALSE))</f>
        <v/>
      </c>
      <c r="AK15" s="697"/>
      <c r="AL15" s="697"/>
      <c r="AM15" s="697"/>
      <c r="AN15" s="697" t="str">
        <f>IF(ISNA(VLOOKUP(A15,入力シート!$B$39:$BF$48,38,FALSE)),"",VLOOKUP(A15,入力シート!$B$39:$BF$48,38,FALSE))</f>
        <v/>
      </c>
      <c r="AO15" s="697"/>
      <c r="AP15" s="697"/>
      <c r="AQ15" s="697"/>
    </row>
    <row r="16" spans="1:43" ht="13.5" customHeight="1">
      <c r="A16" s="19">
        <v>6</v>
      </c>
      <c r="D16" s="70" t="str">
        <f>IF(E16="","","⑥")</f>
        <v/>
      </c>
      <c r="E16" s="699" t="str">
        <f>IF(VLOOKUP(A16,入力シート!$B$39:$K$48,3,FALSE)="","",VLOOKUP(A16,入力シート!$B$39:$K$48,3,FALSE))</f>
        <v/>
      </c>
      <c r="F16" s="699"/>
      <c r="G16" s="699"/>
      <c r="H16" s="699"/>
      <c r="I16" s="699"/>
      <c r="J16" s="699"/>
      <c r="K16" s="699"/>
      <c r="L16" s="699"/>
      <c r="M16" s="699"/>
      <c r="N16" s="699"/>
      <c r="O16" s="699"/>
      <c r="P16" s="699"/>
      <c r="Q16" s="700"/>
      <c r="R16" s="700"/>
      <c r="S16" s="700"/>
      <c r="T16" s="701" t="str">
        <f>IF(ISNA(VLOOKUP(A16,入力シート!$B$39:$AL$48,28,FALSE)),"",VLOOKUP(A16,入力シート!$B$39:$AL$48,28,FALSE))</f>
        <v/>
      </c>
      <c r="U16" s="701"/>
      <c r="V16" s="701"/>
      <c r="W16" s="701"/>
      <c r="X16" s="701"/>
      <c r="Y16" s="702"/>
      <c r="Z16" s="702"/>
      <c r="AA16" s="702"/>
      <c r="AB16" s="702"/>
      <c r="AC16" s="702"/>
      <c r="AD16" s="702"/>
      <c r="AE16" s="702"/>
      <c r="AF16" s="702"/>
      <c r="AG16" s="703"/>
      <c r="AH16" s="703"/>
      <c r="AI16" s="703"/>
      <c r="AJ16" s="697" t="str">
        <f>IF(ISNA(VLOOKUP(A16,入力シート!$B$39:$BF$48,43,FALSE)),"",VLOOKUP(A16,入力シート!$B$39:$BF$48,43,FALSE))</f>
        <v/>
      </c>
      <c r="AK16" s="697"/>
      <c r="AL16" s="697"/>
      <c r="AM16" s="697"/>
      <c r="AN16" s="697" t="str">
        <f>IF(ISNA(VLOOKUP(A16,入力シート!$B$39:$BF$48,38,FALSE)),"",VLOOKUP(A16,入力シート!$B$39:$BF$48,38,FALSE))</f>
        <v/>
      </c>
      <c r="AO16" s="697"/>
      <c r="AP16" s="697"/>
      <c r="AQ16" s="697"/>
    </row>
    <row r="17" spans="1:43" ht="13.5" customHeight="1">
      <c r="A17" s="19">
        <v>7</v>
      </c>
      <c r="D17" s="70" t="str">
        <f>IF(E17="","","⑦")</f>
        <v/>
      </c>
      <c r="E17" s="699" t="str">
        <f>IF(VLOOKUP(A17,入力シート!$B$39:$K$48,3,FALSE)="","",VLOOKUP(A17,入力シート!$B$39:$K$48,3,FALSE))</f>
        <v/>
      </c>
      <c r="F17" s="699"/>
      <c r="G17" s="699"/>
      <c r="H17" s="699"/>
      <c r="I17" s="699"/>
      <c r="J17" s="699"/>
      <c r="K17" s="699"/>
      <c r="L17" s="699"/>
      <c r="M17" s="699"/>
      <c r="N17" s="699"/>
      <c r="O17" s="699"/>
      <c r="P17" s="699"/>
      <c r="Q17" s="700"/>
      <c r="R17" s="700"/>
      <c r="S17" s="700"/>
      <c r="T17" s="701" t="str">
        <f>IF(ISNA(VLOOKUP(A17,入力シート!$B$39:$AL$48,28,FALSE)),"",VLOOKUP(A17,入力シート!$B$39:$AL$48,28,FALSE))</f>
        <v/>
      </c>
      <c r="U17" s="701"/>
      <c r="V17" s="701"/>
      <c r="W17" s="701"/>
      <c r="X17" s="701"/>
      <c r="Y17" s="702"/>
      <c r="Z17" s="702"/>
      <c r="AA17" s="702"/>
      <c r="AB17" s="702"/>
      <c r="AC17" s="702"/>
      <c r="AD17" s="702"/>
      <c r="AE17" s="702"/>
      <c r="AF17" s="702"/>
      <c r="AG17" s="703"/>
      <c r="AH17" s="703"/>
      <c r="AI17" s="703"/>
      <c r="AJ17" s="697" t="str">
        <f>IF(ISNA(VLOOKUP(A17,入力シート!$B$39:$BF$48,43,FALSE)),"",VLOOKUP(A17,入力シート!$B$39:$BF$48,43,FALSE))</f>
        <v/>
      </c>
      <c r="AK17" s="697"/>
      <c r="AL17" s="697"/>
      <c r="AM17" s="697"/>
      <c r="AN17" s="697" t="str">
        <f>IF(ISNA(VLOOKUP(A17,入力シート!$B$39:$BF$48,38,FALSE)),"",VLOOKUP(A17,入力シート!$B$39:$BF$48,38,FALSE))</f>
        <v/>
      </c>
      <c r="AO17" s="697"/>
      <c r="AP17" s="697"/>
      <c r="AQ17" s="697"/>
    </row>
    <row r="18" spans="1:43" ht="13.5" customHeight="1">
      <c r="A18" s="19">
        <v>8</v>
      </c>
      <c r="D18" s="70" t="str">
        <f>IF(E18="","","⑧")</f>
        <v/>
      </c>
      <c r="E18" s="699" t="str">
        <f>IF(VLOOKUP(A18,入力シート!$B$39:$K$48,3,FALSE)="","",VLOOKUP(A18,入力シート!$B$39:$K$48,3,FALSE))</f>
        <v/>
      </c>
      <c r="F18" s="699"/>
      <c r="G18" s="699"/>
      <c r="H18" s="699"/>
      <c r="I18" s="699"/>
      <c r="J18" s="699"/>
      <c r="K18" s="699"/>
      <c r="L18" s="699"/>
      <c r="M18" s="699"/>
      <c r="N18" s="699"/>
      <c r="O18" s="699"/>
      <c r="P18" s="699"/>
      <c r="Q18" s="700"/>
      <c r="R18" s="700"/>
      <c r="S18" s="700"/>
      <c r="T18" s="701" t="str">
        <f>IF(ISNA(VLOOKUP(A18,入力シート!$B$39:$AL$48,28,FALSE)),"",VLOOKUP(A18,入力シート!$B$39:$AL$48,28,FALSE))</f>
        <v/>
      </c>
      <c r="U18" s="701"/>
      <c r="V18" s="701"/>
      <c r="W18" s="701"/>
      <c r="X18" s="701"/>
      <c r="Y18" s="702"/>
      <c r="Z18" s="702"/>
      <c r="AA18" s="702"/>
      <c r="AB18" s="702"/>
      <c r="AC18" s="702"/>
      <c r="AD18" s="702"/>
      <c r="AE18" s="702"/>
      <c r="AF18" s="702"/>
      <c r="AG18" s="703"/>
      <c r="AH18" s="703"/>
      <c r="AI18" s="703"/>
      <c r="AJ18" s="697" t="str">
        <f>IF(ISNA(VLOOKUP(A18,入力シート!$B$39:$BF$48,43,FALSE)),"",VLOOKUP(A18,入力シート!$B$39:$BF$48,43,FALSE))</f>
        <v/>
      </c>
      <c r="AK18" s="697"/>
      <c r="AL18" s="697"/>
      <c r="AM18" s="697"/>
      <c r="AN18" s="697" t="str">
        <f>IF(ISNA(VLOOKUP(A18,入力シート!$B$39:$BF$48,38,FALSE)),"",VLOOKUP(A18,入力シート!$B$39:$BF$48,38,FALSE))</f>
        <v/>
      </c>
      <c r="AO18" s="697"/>
      <c r="AP18" s="697"/>
      <c r="AQ18" s="697"/>
    </row>
    <row r="19" spans="1:43" ht="13.5" customHeight="1">
      <c r="A19" s="19">
        <v>9</v>
      </c>
      <c r="D19" s="70" t="str">
        <f>IF(E19="","","⑨")</f>
        <v/>
      </c>
      <c r="E19" s="699" t="str">
        <f>IF(VLOOKUP(A19,入力シート!$B$39:$K$48,3,FALSE)="","",VLOOKUP(A19,入力シート!$B$39:$K$48,3,FALSE))</f>
        <v/>
      </c>
      <c r="F19" s="699"/>
      <c r="G19" s="699"/>
      <c r="H19" s="699"/>
      <c r="I19" s="699"/>
      <c r="J19" s="699"/>
      <c r="K19" s="699"/>
      <c r="L19" s="699"/>
      <c r="M19" s="699"/>
      <c r="N19" s="699"/>
      <c r="O19" s="699"/>
      <c r="P19" s="699"/>
      <c r="Q19" s="700"/>
      <c r="R19" s="700"/>
      <c r="S19" s="700"/>
      <c r="T19" s="701" t="str">
        <f>IF(ISNA(VLOOKUP(A19,入力シート!$B$39:$AL$48,28,FALSE)),"",VLOOKUP(A19,入力シート!$B$39:$AL$48,28,FALSE))</f>
        <v/>
      </c>
      <c r="U19" s="701"/>
      <c r="V19" s="701"/>
      <c r="W19" s="701"/>
      <c r="X19" s="701"/>
      <c r="Y19" s="702"/>
      <c r="Z19" s="702"/>
      <c r="AA19" s="702"/>
      <c r="AB19" s="702"/>
      <c r="AC19" s="702"/>
      <c r="AD19" s="702"/>
      <c r="AE19" s="702"/>
      <c r="AF19" s="702"/>
      <c r="AG19" s="703"/>
      <c r="AH19" s="703"/>
      <c r="AI19" s="703"/>
      <c r="AJ19" s="697" t="str">
        <f>IF(ISNA(VLOOKUP(A19,入力シート!$B$39:$BF$48,43,FALSE)),"",VLOOKUP(A19,入力シート!$B$39:$BF$48,43,FALSE))</f>
        <v/>
      </c>
      <c r="AK19" s="697"/>
      <c r="AL19" s="697"/>
      <c r="AM19" s="697"/>
      <c r="AN19" s="697" t="str">
        <f>IF(ISNA(VLOOKUP(A19,入力シート!$B$39:$BF$48,38,FALSE)),"",VLOOKUP(A19,入力シート!$B$39:$BF$48,38,FALSE))</f>
        <v/>
      </c>
      <c r="AO19" s="697"/>
      <c r="AP19" s="697"/>
      <c r="AQ19" s="697"/>
    </row>
    <row r="20" spans="1:43">
      <c r="A20" s="19">
        <v>10</v>
      </c>
      <c r="D20" s="70" t="str">
        <f>IF(E20="","","⑩")</f>
        <v/>
      </c>
      <c r="E20" s="699" t="str">
        <f>IF(VLOOKUP(A20,入力シート!$B$39:$K$48,3,FALSE)="","",VLOOKUP(A20,入力シート!$B$39:$K$48,3,FALSE))</f>
        <v/>
      </c>
      <c r="F20" s="699"/>
      <c r="G20" s="699"/>
      <c r="H20" s="699"/>
      <c r="I20" s="699"/>
      <c r="J20" s="699"/>
      <c r="K20" s="699"/>
      <c r="L20" s="699"/>
      <c r="M20" s="699"/>
      <c r="N20" s="699"/>
      <c r="O20" s="699"/>
      <c r="P20" s="699"/>
      <c r="Q20" s="700"/>
      <c r="R20" s="700"/>
      <c r="S20" s="700"/>
      <c r="T20" s="701" t="str">
        <f>IF(ISNA(VLOOKUP(A20,入力シート!$B$39:$AL$48,28,FALSE)),"",VLOOKUP(A20,入力シート!$B$39:$AL$48,28,FALSE))</f>
        <v/>
      </c>
      <c r="U20" s="701"/>
      <c r="V20" s="701"/>
      <c r="W20" s="701"/>
      <c r="X20" s="701"/>
      <c r="Y20" s="702"/>
      <c r="Z20" s="702"/>
      <c r="AA20" s="702"/>
      <c r="AB20" s="702"/>
      <c r="AC20" s="702"/>
      <c r="AD20" s="702"/>
      <c r="AE20" s="702"/>
      <c r="AF20" s="702"/>
      <c r="AG20" s="703"/>
      <c r="AH20" s="703"/>
      <c r="AI20" s="703"/>
      <c r="AJ20" s="697" t="str">
        <f>IF(ISNA(VLOOKUP(A20,入力シート!$B$39:$BF$48,43,FALSE)),"",VLOOKUP(A20,入力シート!$B$39:$BF$48,43,FALSE))</f>
        <v/>
      </c>
      <c r="AK20" s="697"/>
      <c r="AL20" s="697"/>
      <c r="AM20" s="697"/>
      <c r="AN20" s="697" t="str">
        <f>IF(ISNA(VLOOKUP(A20,入力シート!$B$39:$BF$48,38,FALSE)),"",VLOOKUP(A20,入力シート!$B$39:$BF$48,38,FALSE))</f>
        <v/>
      </c>
      <c r="AO20" s="697"/>
      <c r="AP20" s="697"/>
      <c r="AQ20" s="697"/>
    </row>
    <row r="21" spans="1:43">
      <c r="D21" s="70"/>
      <c r="E21" s="71"/>
      <c r="F21" s="71"/>
      <c r="G21" s="71"/>
      <c r="H21" s="71"/>
      <c r="I21" s="71"/>
      <c r="J21" s="71"/>
      <c r="K21" s="71"/>
      <c r="L21" s="71"/>
      <c r="M21" s="71"/>
      <c r="N21" s="71"/>
      <c r="O21" s="71"/>
      <c r="P21" s="71"/>
      <c r="Q21" s="71"/>
      <c r="R21" s="71"/>
      <c r="S21" s="71"/>
      <c r="T21" s="71"/>
      <c r="U21" s="71"/>
      <c r="AG21" s="703"/>
      <c r="AH21" s="703"/>
      <c r="AI21" s="703"/>
      <c r="AJ21" s="697"/>
      <c r="AK21" s="697"/>
      <c r="AL21" s="697"/>
      <c r="AM21" s="697"/>
      <c r="AN21" s="697"/>
      <c r="AO21" s="697"/>
      <c r="AP21" s="697"/>
      <c r="AQ21" s="697"/>
    </row>
    <row r="22" spans="1:43">
      <c r="C22" s="19" t="s">
        <v>301</v>
      </c>
    </row>
    <row r="23" spans="1:43">
      <c r="F23" s="697">
        <f>SUM(AJ11:AM20)</f>
        <v>0</v>
      </c>
      <c r="G23" s="697"/>
      <c r="H23" s="697"/>
      <c r="I23" s="697"/>
      <c r="J23" s="697"/>
      <c r="K23" s="697"/>
      <c r="L23" s="697"/>
      <c r="M23" s="697"/>
      <c r="N23" s="19" t="s">
        <v>185</v>
      </c>
      <c r="O23" s="213" t="s">
        <v>302</v>
      </c>
      <c r="P23" s="213"/>
      <c r="Q23" s="213"/>
      <c r="R23" s="213"/>
      <c r="S23" s="213"/>
      <c r="T23" s="213"/>
      <c r="U23" s="213"/>
      <c r="V23" s="698">
        <f>SUM(AN11:AQ20)</f>
        <v>0</v>
      </c>
      <c r="W23" s="698"/>
      <c r="X23" s="698"/>
      <c r="Y23" s="698"/>
      <c r="Z23" s="698"/>
      <c r="AA23" s="698"/>
      <c r="AD23" s="72"/>
      <c r="AE23" s="72"/>
    </row>
    <row r="24" spans="1:43">
      <c r="F24" s="73"/>
      <c r="G24" s="73"/>
      <c r="H24" s="73"/>
      <c r="I24" s="73"/>
      <c r="J24" s="73"/>
      <c r="K24" s="73"/>
      <c r="L24" s="73"/>
      <c r="M24" s="73"/>
      <c r="V24" s="697"/>
      <c r="W24" s="697"/>
      <c r="X24" s="697"/>
      <c r="Y24" s="697"/>
      <c r="Z24" s="697"/>
      <c r="AA24" s="697"/>
      <c r="AB24" s="73"/>
      <c r="AC24" s="73"/>
      <c r="AD24" s="72"/>
      <c r="AE24" s="72"/>
    </row>
    <row r="25" spans="1:43">
      <c r="C25" s="19" t="s">
        <v>303</v>
      </c>
    </row>
    <row r="26" spans="1:43">
      <c r="F26" s="705">
        <f>MAX(入力シート!U39:AB48)</f>
        <v>0</v>
      </c>
      <c r="G26" s="705"/>
      <c r="H26" s="705"/>
      <c r="I26" s="705"/>
      <c r="J26" s="705"/>
      <c r="K26" s="705"/>
      <c r="L26" s="705"/>
      <c r="M26" s="705"/>
      <c r="N26" s="705"/>
    </row>
    <row r="28" spans="1:43">
      <c r="C28" s="19" t="s">
        <v>304</v>
      </c>
    </row>
    <row r="29" spans="1:43">
      <c r="D29" s="70" t="str">
        <f>D11</f>
        <v/>
      </c>
      <c r="E29" s="74"/>
      <c r="F29" s="692" t="str">
        <f>IF(D29="","",入力シート!BB39)</f>
        <v/>
      </c>
      <c r="G29" s="692"/>
      <c r="H29" s="692"/>
      <c r="I29" s="692"/>
      <c r="J29" s="692"/>
      <c r="K29" s="692"/>
      <c r="L29" s="692"/>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74"/>
    </row>
    <row r="30" spans="1:43">
      <c r="D30" s="70" t="str">
        <f t="shared" ref="D30:D38" si="0">D12</f>
        <v/>
      </c>
      <c r="E30" s="74"/>
      <c r="F30" s="692" t="str">
        <f>IF(D30="","",入力シート!BB40)</f>
        <v/>
      </c>
      <c r="G30" s="692"/>
      <c r="H30" s="692"/>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74"/>
    </row>
    <row r="31" spans="1:43">
      <c r="D31" s="70" t="str">
        <f t="shared" si="0"/>
        <v/>
      </c>
      <c r="E31" s="74"/>
      <c r="F31" s="692" t="str">
        <f>IF(D31="","",入力シート!BB41)</f>
        <v/>
      </c>
      <c r="G31" s="692"/>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74"/>
    </row>
    <row r="32" spans="1:43">
      <c r="D32" s="70" t="str">
        <f t="shared" si="0"/>
        <v/>
      </c>
      <c r="E32" s="74"/>
      <c r="F32" s="692" t="str">
        <f>IF(D32="","",入力シート!BB42)</f>
        <v/>
      </c>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74"/>
    </row>
    <row r="33" spans="3:35">
      <c r="D33" s="70" t="str">
        <f t="shared" si="0"/>
        <v/>
      </c>
      <c r="E33" s="74"/>
      <c r="F33" s="692" t="str">
        <f>IF(D33="","",入力シート!BB43)</f>
        <v/>
      </c>
      <c r="G33" s="692"/>
      <c r="H33" s="692"/>
      <c r="I33" s="692"/>
      <c r="J33" s="692"/>
      <c r="K33" s="692"/>
      <c r="L33" s="692"/>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74"/>
    </row>
    <row r="34" spans="3:35">
      <c r="D34" s="70" t="str">
        <f t="shared" si="0"/>
        <v/>
      </c>
      <c r="E34" s="74"/>
      <c r="F34" s="692" t="str">
        <f>IF(D34="","",入力シート!BB44)</f>
        <v/>
      </c>
      <c r="G34" s="692"/>
      <c r="H34" s="692"/>
      <c r="I34" s="692"/>
      <c r="J34" s="692"/>
      <c r="K34" s="692"/>
      <c r="L34" s="692"/>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74"/>
    </row>
    <row r="35" spans="3:35">
      <c r="D35" s="70" t="str">
        <f t="shared" si="0"/>
        <v/>
      </c>
      <c r="E35" s="74"/>
      <c r="F35" s="692" t="str">
        <f>IF(D35="","",入力シート!BB45)</f>
        <v/>
      </c>
      <c r="G35" s="692"/>
      <c r="H35" s="692"/>
      <c r="I35" s="692"/>
      <c r="J35" s="692"/>
      <c r="K35" s="692"/>
      <c r="L35" s="692"/>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74"/>
    </row>
    <row r="36" spans="3:35">
      <c r="D36" s="70" t="str">
        <f t="shared" si="0"/>
        <v/>
      </c>
      <c r="E36" s="74"/>
      <c r="F36" s="692" t="str">
        <f>IF(D36="","",入力シート!BB46)</f>
        <v/>
      </c>
      <c r="G36" s="692"/>
      <c r="H36" s="692"/>
      <c r="I36" s="692"/>
      <c r="J36" s="692"/>
      <c r="K36" s="692"/>
      <c r="L36" s="692"/>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74"/>
    </row>
    <row r="37" spans="3:35">
      <c r="D37" s="70" t="str">
        <f t="shared" si="0"/>
        <v/>
      </c>
      <c r="E37" s="74"/>
      <c r="F37" s="692" t="str">
        <f>IF(D37="","",入力シート!BB47)</f>
        <v/>
      </c>
      <c r="G37" s="692"/>
      <c r="H37" s="692"/>
      <c r="I37" s="692"/>
      <c r="J37" s="692"/>
      <c r="K37" s="692"/>
      <c r="L37" s="692"/>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74"/>
    </row>
    <row r="38" spans="3:35">
      <c r="D38" s="70" t="str">
        <f t="shared" si="0"/>
        <v/>
      </c>
      <c r="E38" s="74"/>
      <c r="F38" s="692" t="str">
        <f>IF(D38="","",入力シート!BB48)</f>
        <v/>
      </c>
      <c r="G38" s="692"/>
      <c r="H38" s="692"/>
      <c r="I38" s="692"/>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2"/>
      <c r="AG38" s="692"/>
      <c r="AH38" s="692"/>
    </row>
    <row r="40" spans="3:35">
      <c r="C40" s="19" t="s">
        <v>305</v>
      </c>
    </row>
    <row r="41" spans="3:35">
      <c r="D41" s="70" t="str">
        <f>D11</f>
        <v/>
      </c>
      <c r="E41" s="74"/>
      <c r="F41" s="692" t="str">
        <f>IF(D41="","",入力シート!AW39)</f>
        <v/>
      </c>
      <c r="G41" s="692"/>
      <c r="H41" s="692"/>
      <c r="I41" s="692"/>
      <c r="J41" s="692"/>
      <c r="K41" s="692"/>
      <c r="L41" s="692"/>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74"/>
    </row>
    <row r="42" spans="3:35">
      <c r="D42" s="70" t="str">
        <f>D12</f>
        <v/>
      </c>
      <c r="E42" s="74"/>
      <c r="F42" s="692" t="str">
        <f>IF(D42="","",入力シート!AW40)</f>
        <v/>
      </c>
      <c r="G42" s="692"/>
      <c r="H42" s="692"/>
      <c r="I42" s="692"/>
      <c r="J42" s="692"/>
      <c r="K42" s="692"/>
      <c r="L42" s="692"/>
      <c r="M42" s="692"/>
      <c r="N42" s="692"/>
      <c r="O42" s="692"/>
      <c r="P42" s="692"/>
      <c r="Q42" s="692"/>
      <c r="R42" s="692"/>
      <c r="S42" s="692"/>
      <c r="T42" s="692"/>
      <c r="U42" s="692"/>
      <c r="V42" s="692"/>
      <c r="W42" s="692"/>
      <c r="X42" s="692"/>
      <c r="Y42" s="692"/>
      <c r="Z42" s="692"/>
      <c r="AA42" s="692"/>
      <c r="AB42" s="692"/>
      <c r="AC42" s="692"/>
      <c r="AD42" s="692"/>
      <c r="AE42" s="692"/>
      <c r="AF42" s="692"/>
      <c r="AG42" s="692"/>
      <c r="AH42" s="692"/>
      <c r="AI42" s="74"/>
    </row>
    <row r="43" spans="3:35">
      <c r="D43" s="70" t="str">
        <f>D13</f>
        <v/>
      </c>
      <c r="E43" s="74"/>
      <c r="F43" s="692" t="str">
        <f>IF(D43="","",入力シート!AW41)</f>
        <v/>
      </c>
      <c r="G43" s="692"/>
      <c r="H43" s="692"/>
      <c r="I43" s="692"/>
      <c r="J43" s="692"/>
      <c r="K43" s="692"/>
      <c r="L43" s="692"/>
      <c r="M43" s="692"/>
      <c r="N43" s="692"/>
      <c r="O43" s="692"/>
      <c r="P43" s="692"/>
      <c r="Q43" s="692"/>
      <c r="R43" s="692"/>
      <c r="S43" s="692"/>
      <c r="T43" s="692"/>
      <c r="U43" s="692"/>
      <c r="V43" s="692"/>
      <c r="W43" s="692"/>
      <c r="X43" s="692"/>
      <c r="Y43" s="692"/>
      <c r="Z43" s="692"/>
      <c r="AA43" s="692"/>
      <c r="AB43" s="692"/>
      <c r="AC43" s="692"/>
      <c r="AD43" s="692"/>
      <c r="AE43" s="692"/>
      <c r="AF43" s="692"/>
      <c r="AG43" s="692"/>
      <c r="AH43" s="692"/>
      <c r="AI43" s="74"/>
    </row>
    <row r="44" spans="3:35">
      <c r="D44" s="70" t="str">
        <f t="shared" ref="D44:D45" si="1">D14</f>
        <v/>
      </c>
      <c r="E44" s="74"/>
      <c r="F44" s="692" t="str">
        <f>IF(D44="","",入力シート!AW42)</f>
        <v/>
      </c>
      <c r="G44" s="692"/>
      <c r="H44" s="692"/>
      <c r="I44" s="692"/>
      <c r="J44" s="692"/>
      <c r="K44" s="692"/>
      <c r="L44" s="692"/>
      <c r="M44" s="692"/>
      <c r="N44" s="692"/>
      <c r="O44" s="692"/>
      <c r="P44" s="692"/>
      <c r="Q44" s="692"/>
      <c r="R44" s="692"/>
      <c r="S44" s="692"/>
      <c r="T44" s="692"/>
      <c r="U44" s="692"/>
      <c r="V44" s="692"/>
      <c r="W44" s="692"/>
      <c r="X44" s="692"/>
      <c r="Y44" s="692"/>
      <c r="Z44" s="692"/>
      <c r="AA44" s="692"/>
      <c r="AB44" s="692"/>
      <c r="AC44" s="692"/>
      <c r="AD44" s="692"/>
      <c r="AE44" s="692"/>
      <c r="AF44" s="692"/>
      <c r="AG44" s="692"/>
      <c r="AH44" s="692"/>
      <c r="AI44" s="74"/>
    </row>
    <row r="45" spans="3:35">
      <c r="D45" s="70" t="str">
        <f t="shared" si="1"/>
        <v/>
      </c>
      <c r="E45" s="74"/>
      <c r="F45" s="692" t="str">
        <f>IF(D45="","",入力シート!AW43)</f>
        <v/>
      </c>
      <c r="G45" s="692"/>
      <c r="H45" s="692"/>
      <c r="I45" s="692"/>
      <c r="J45" s="692"/>
      <c r="K45" s="692"/>
      <c r="L45" s="692"/>
      <c r="M45" s="692"/>
      <c r="N45" s="692"/>
      <c r="O45" s="692"/>
      <c r="P45" s="692"/>
      <c r="Q45" s="692"/>
      <c r="R45" s="692"/>
      <c r="S45" s="692"/>
      <c r="T45" s="692"/>
      <c r="U45" s="692"/>
      <c r="V45" s="692"/>
      <c r="W45" s="692"/>
      <c r="X45" s="692"/>
      <c r="Y45" s="692"/>
      <c r="Z45" s="692"/>
      <c r="AA45" s="692"/>
      <c r="AB45" s="692"/>
      <c r="AC45" s="692"/>
      <c r="AD45" s="692"/>
      <c r="AE45" s="692"/>
      <c r="AF45" s="692"/>
      <c r="AG45" s="692"/>
      <c r="AH45" s="692"/>
    </row>
    <row r="46" spans="3:35">
      <c r="D46" s="70" t="str">
        <f>D16</f>
        <v/>
      </c>
      <c r="E46" s="74"/>
      <c r="F46" s="692" t="str">
        <f>IF(D46="","",入力シート!AW44)</f>
        <v/>
      </c>
      <c r="G46" s="692"/>
      <c r="H46" s="692"/>
      <c r="I46" s="692"/>
      <c r="J46" s="692"/>
      <c r="K46" s="692"/>
      <c r="L46" s="692"/>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74"/>
    </row>
    <row r="47" spans="3:35">
      <c r="D47" s="70" t="str">
        <f>D17</f>
        <v/>
      </c>
      <c r="E47" s="74"/>
      <c r="F47" s="692" t="str">
        <f>IF(D47="","",入力シート!AW45)</f>
        <v/>
      </c>
      <c r="G47" s="692"/>
      <c r="H47" s="692"/>
      <c r="I47" s="692"/>
      <c r="J47" s="692"/>
      <c r="K47" s="692"/>
      <c r="L47" s="692"/>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74"/>
    </row>
    <row r="48" spans="3:35">
      <c r="D48" s="70" t="str">
        <f>D18</f>
        <v/>
      </c>
      <c r="E48" s="74"/>
      <c r="F48" s="692" t="str">
        <f>IF(D48="","",入力シート!AW46)</f>
        <v/>
      </c>
      <c r="G48" s="692"/>
      <c r="H48" s="692"/>
      <c r="I48" s="692"/>
      <c r="J48" s="692"/>
      <c r="K48" s="692"/>
      <c r="L48" s="692"/>
      <c r="M48" s="692"/>
      <c r="N48" s="692"/>
      <c r="O48" s="692"/>
      <c r="P48" s="692"/>
      <c r="Q48" s="692"/>
      <c r="R48" s="692"/>
      <c r="S48" s="692"/>
      <c r="T48" s="692"/>
      <c r="U48" s="692"/>
      <c r="V48" s="692"/>
      <c r="W48" s="692"/>
      <c r="X48" s="692"/>
      <c r="Y48" s="692"/>
      <c r="Z48" s="692"/>
      <c r="AA48" s="692"/>
      <c r="AB48" s="692"/>
      <c r="AC48" s="692"/>
      <c r="AD48" s="692"/>
      <c r="AE48" s="692"/>
      <c r="AF48" s="692"/>
      <c r="AG48" s="692"/>
      <c r="AH48" s="692"/>
      <c r="AI48" s="74"/>
    </row>
    <row r="49" spans="3:35">
      <c r="D49" s="70" t="str">
        <f t="shared" ref="D49:D50" si="2">D19</f>
        <v/>
      </c>
      <c r="E49" s="74"/>
      <c r="F49" s="692" t="str">
        <f>IF(D49="","",入力シート!AW47)</f>
        <v/>
      </c>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74"/>
    </row>
    <row r="50" spans="3:35">
      <c r="D50" s="70" t="str">
        <f t="shared" si="2"/>
        <v/>
      </c>
      <c r="E50" s="74"/>
      <c r="F50" s="692" t="str">
        <f>IF(D50="","",入力シート!AW48)</f>
        <v/>
      </c>
      <c r="G50" s="692"/>
      <c r="H50" s="692"/>
      <c r="I50" s="692"/>
      <c r="J50" s="692"/>
      <c r="K50" s="692"/>
      <c r="L50" s="692"/>
      <c r="M50" s="692"/>
      <c r="N50" s="692"/>
      <c r="O50" s="692"/>
      <c r="P50" s="692"/>
      <c r="Q50" s="692"/>
      <c r="R50" s="692"/>
      <c r="S50" s="692"/>
      <c r="T50" s="692"/>
      <c r="U50" s="692"/>
      <c r="V50" s="692"/>
      <c r="W50" s="692"/>
      <c r="X50" s="692"/>
      <c r="Y50" s="692"/>
      <c r="Z50" s="692"/>
      <c r="AA50" s="692"/>
      <c r="AB50" s="692"/>
      <c r="AC50" s="692"/>
      <c r="AD50" s="692"/>
      <c r="AE50" s="692"/>
      <c r="AF50" s="692"/>
      <c r="AG50" s="692"/>
      <c r="AH50" s="692"/>
    </row>
    <row r="52" spans="3:35">
      <c r="C52" s="19" t="s">
        <v>306</v>
      </c>
    </row>
    <row r="53" spans="3:35">
      <c r="F53" s="695" t="s">
        <v>307</v>
      </c>
      <c r="G53" s="695"/>
      <c r="H53" s="695"/>
      <c r="I53" s="695"/>
      <c r="J53" s="695"/>
      <c r="K53" s="695"/>
      <c r="L53" s="695"/>
      <c r="M53" s="695"/>
    </row>
    <row r="54" spans="3:35">
      <c r="F54" s="75"/>
      <c r="G54" s="75"/>
      <c r="H54" s="75"/>
      <c r="I54" s="75"/>
      <c r="J54" s="75"/>
      <c r="K54" s="75"/>
      <c r="L54" s="75"/>
      <c r="M54" s="75"/>
    </row>
    <row r="56" spans="3:35">
      <c r="D56" s="299" t="s">
        <v>308</v>
      </c>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row>
    <row r="57" spans="3:35">
      <c r="D57" s="696">
        <f>入力シート!F121</f>
        <v>0</v>
      </c>
      <c r="E57" s="696"/>
      <c r="F57" s="696"/>
      <c r="G57" s="696"/>
      <c r="H57" s="696"/>
      <c r="I57" s="696"/>
      <c r="J57" s="696"/>
      <c r="K57" s="696"/>
      <c r="L57" s="213" t="s">
        <v>309</v>
      </c>
      <c r="M57" s="213"/>
      <c r="N57" s="213"/>
      <c r="O57" s="213"/>
    </row>
    <row r="58" spans="3:35">
      <c r="E58" s="695" t="s">
        <v>310</v>
      </c>
      <c r="F58" s="695"/>
      <c r="G58" s="695"/>
      <c r="H58" s="695"/>
      <c r="I58" s="695"/>
      <c r="J58" s="695"/>
      <c r="K58" s="74"/>
      <c r="L58" s="74"/>
    </row>
    <row r="59" spans="3:35">
      <c r="F59" s="408" t="s">
        <v>311</v>
      </c>
      <c r="G59" s="408"/>
      <c r="H59" s="408"/>
      <c r="I59" s="408"/>
      <c r="J59" s="213">
        <f>入力シート!F122</f>
        <v>0</v>
      </c>
      <c r="K59" s="213"/>
      <c r="L59" s="213"/>
      <c r="M59" s="213"/>
      <c r="N59" s="213"/>
      <c r="O59" s="213"/>
      <c r="P59" s="213"/>
      <c r="Q59" s="9"/>
      <c r="R59" s="9"/>
      <c r="S59" s="9"/>
      <c r="T59" s="408" t="s">
        <v>312</v>
      </c>
      <c r="U59" s="408"/>
      <c r="V59" s="408"/>
      <c r="W59" s="408"/>
      <c r="X59" s="213">
        <f>入力シート!Q122</f>
        <v>0</v>
      </c>
      <c r="Y59" s="213"/>
      <c r="Z59" s="213"/>
      <c r="AA59" s="213"/>
      <c r="AB59" s="213"/>
      <c r="AC59" s="213"/>
      <c r="AD59" s="213"/>
      <c r="AE59" s="213"/>
      <c r="AF59" s="76"/>
      <c r="AG59" s="9"/>
      <c r="AH59" s="9"/>
    </row>
    <row r="60" spans="3:35">
      <c r="F60" s="66"/>
      <c r="G60" s="66"/>
      <c r="H60" s="66"/>
      <c r="I60" s="66"/>
      <c r="T60" s="66"/>
      <c r="U60" s="66"/>
      <c r="V60" s="66"/>
      <c r="W60" s="66"/>
      <c r="AF60" s="12"/>
    </row>
    <row r="61" spans="3:35">
      <c r="F61" s="408" t="s">
        <v>311</v>
      </c>
      <c r="G61" s="408"/>
      <c r="H61" s="408"/>
      <c r="I61" s="408"/>
      <c r="J61" s="213">
        <f>入力シート!F123</f>
        <v>0</v>
      </c>
      <c r="K61" s="213"/>
      <c r="L61" s="213"/>
      <c r="M61" s="213"/>
      <c r="N61" s="213"/>
      <c r="O61" s="213"/>
      <c r="P61" s="213"/>
      <c r="Q61" s="9"/>
      <c r="R61" s="9"/>
      <c r="S61" s="9"/>
      <c r="T61" s="408" t="s">
        <v>312</v>
      </c>
      <c r="U61" s="408"/>
      <c r="V61" s="408"/>
      <c r="W61" s="408"/>
      <c r="X61" s="213">
        <f>入力シート!Q123</f>
        <v>0</v>
      </c>
      <c r="Y61" s="213"/>
      <c r="Z61" s="213"/>
      <c r="AA61" s="213"/>
      <c r="AB61" s="213"/>
      <c r="AC61" s="213"/>
      <c r="AD61" s="213"/>
      <c r="AE61" s="213"/>
      <c r="AF61" s="76"/>
      <c r="AG61" s="9"/>
      <c r="AH61" s="9"/>
    </row>
    <row r="62" spans="3:35">
      <c r="F62" s="66"/>
      <c r="G62" s="66"/>
      <c r="H62" s="66"/>
      <c r="I62" s="66"/>
      <c r="J62" s="9"/>
      <c r="K62" s="9"/>
      <c r="L62" s="9"/>
      <c r="M62" s="9"/>
      <c r="N62" s="9"/>
      <c r="O62" s="9"/>
      <c r="P62" s="9"/>
      <c r="Q62" s="9"/>
      <c r="R62" s="9"/>
      <c r="S62" s="9"/>
      <c r="T62" s="66"/>
      <c r="U62" s="66"/>
      <c r="V62" s="66"/>
      <c r="W62" s="66"/>
      <c r="X62" s="9"/>
      <c r="Y62" s="9"/>
      <c r="Z62" s="9"/>
      <c r="AA62" s="9"/>
      <c r="AB62" s="9"/>
      <c r="AC62" s="9"/>
      <c r="AD62" s="9"/>
      <c r="AE62" s="9"/>
      <c r="AF62" s="9"/>
      <c r="AG62" s="9"/>
      <c r="AH62" s="9"/>
    </row>
    <row r="63" spans="3:35">
      <c r="F63" s="66"/>
      <c r="G63" s="66"/>
      <c r="H63" s="66"/>
      <c r="I63" s="66"/>
      <c r="J63" s="9"/>
      <c r="K63" s="9"/>
      <c r="L63" s="9"/>
      <c r="M63" s="9"/>
      <c r="N63" s="9"/>
      <c r="O63" s="9"/>
      <c r="P63" s="9"/>
      <c r="Q63" s="9"/>
      <c r="R63" s="9"/>
      <c r="S63" s="9"/>
      <c r="T63" s="66"/>
      <c r="U63" s="66"/>
      <c r="V63" s="66"/>
      <c r="W63" s="66"/>
      <c r="X63" s="9"/>
      <c r="Y63" s="9"/>
      <c r="Z63" s="9"/>
      <c r="AA63" s="9"/>
      <c r="AB63" s="9"/>
      <c r="AC63" s="9"/>
      <c r="AD63" s="9"/>
      <c r="AE63" s="9"/>
      <c r="AF63" s="9"/>
      <c r="AG63" s="9"/>
      <c r="AH63" s="9"/>
    </row>
    <row r="64" spans="3:35">
      <c r="F64" s="66"/>
      <c r="G64" s="66"/>
      <c r="H64" s="66"/>
      <c r="I64" s="66"/>
      <c r="J64" s="9"/>
      <c r="K64" s="9"/>
      <c r="L64" s="9"/>
      <c r="M64" s="9"/>
      <c r="N64" s="9"/>
      <c r="O64" s="9"/>
      <c r="P64" s="9"/>
      <c r="Q64" s="9"/>
      <c r="R64" s="9"/>
      <c r="S64" s="9"/>
      <c r="T64" s="66"/>
      <c r="U64" s="66"/>
      <c r="V64" s="66"/>
      <c r="W64" s="66"/>
      <c r="X64" s="9"/>
      <c r="Y64" s="9"/>
      <c r="Z64" s="9"/>
      <c r="AA64" s="9"/>
      <c r="AB64" s="9"/>
      <c r="AC64" s="9"/>
      <c r="AD64" s="9"/>
      <c r="AE64" s="9"/>
      <c r="AF64" s="9"/>
      <c r="AG64" s="9"/>
      <c r="AH64" s="9"/>
    </row>
    <row r="65" spans="2:35">
      <c r="F65" s="66"/>
      <c r="G65" s="66"/>
      <c r="H65" s="66"/>
      <c r="I65" s="66"/>
      <c r="J65" s="9"/>
      <c r="K65" s="9"/>
      <c r="L65" s="9"/>
      <c r="M65" s="9"/>
      <c r="N65" s="9"/>
      <c r="O65" s="9"/>
      <c r="P65" s="9"/>
      <c r="Q65" s="9"/>
      <c r="R65" s="9"/>
      <c r="S65" s="9"/>
      <c r="T65" s="66"/>
      <c r="U65" s="66"/>
      <c r="V65" s="66"/>
      <c r="W65" s="66"/>
      <c r="X65" s="9"/>
      <c r="Y65" s="9"/>
      <c r="Z65" s="9"/>
      <c r="AA65" s="9"/>
      <c r="AB65" s="9"/>
      <c r="AC65" s="9"/>
      <c r="AD65" s="9"/>
      <c r="AE65" s="9"/>
      <c r="AF65" s="9"/>
      <c r="AG65" s="9"/>
      <c r="AH65" s="9"/>
    </row>
    <row r="66" spans="2:35" ht="13.15" customHeight="1">
      <c r="B66" s="693" t="s">
        <v>313</v>
      </c>
      <c r="C66" s="693"/>
      <c r="D66" s="694" t="s">
        <v>314</v>
      </c>
      <c r="E66" s="694"/>
      <c r="F66" s="694"/>
      <c r="G66" s="694"/>
      <c r="H66" s="694"/>
      <c r="I66" s="694"/>
      <c r="J66" s="694"/>
      <c r="K66" s="694"/>
      <c r="L66" s="694"/>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4"/>
    </row>
    <row r="67" spans="2:35">
      <c r="B67" s="77"/>
      <c r="C67" s="77"/>
      <c r="D67" s="694"/>
      <c r="E67" s="694"/>
      <c r="F67" s="694"/>
      <c r="G67" s="694"/>
      <c r="H67" s="694"/>
      <c r="I67" s="694"/>
      <c r="J67" s="694"/>
      <c r="K67" s="694"/>
      <c r="L67" s="694"/>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row>
    <row r="68" spans="2:35">
      <c r="B68" s="78"/>
      <c r="C68" s="78"/>
      <c r="D68" s="694"/>
      <c r="E68" s="694"/>
      <c r="F68" s="694"/>
      <c r="G68" s="694"/>
      <c r="H68" s="694"/>
      <c r="I68" s="694"/>
      <c r="J68" s="694"/>
      <c r="K68" s="694"/>
      <c r="L68" s="694"/>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row>
  </sheetData>
  <sheetProtection sheet="1" objects="1" scenarios="1"/>
  <mergeCells count="118">
    <mergeCell ref="F43:AH43"/>
    <mergeCell ref="F44:AH44"/>
    <mergeCell ref="F45:AH45"/>
    <mergeCell ref="V24:AA24"/>
    <mergeCell ref="F26:N26"/>
    <mergeCell ref="F29:AH29"/>
    <mergeCell ref="F30:AH30"/>
    <mergeCell ref="F31:AH31"/>
    <mergeCell ref="F32:AH32"/>
    <mergeCell ref="F33:AH33"/>
    <mergeCell ref="B1:AI1"/>
    <mergeCell ref="B2:AI2"/>
    <mergeCell ref="B6:AI6"/>
    <mergeCell ref="AJ10:AM10"/>
    <mergeCell ref="AG21:AI21"/>
    <mergeCell ref="AJ21:AM21"/>
    <mergeCell ref="F38:AH38"/>
    <mergeCell ref="F41:AH41"/>
    <mergeCell ref="F42:AH42"/>
    <mergeCell ref="F37:AH37"/>
    <mergeCell ref="F34:AH34"/>
    <mergeCell ref="F35:AH35"/>
    <mergeCell ref="F36:AH36"/>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AN13:AQ13"/>
    <mergeCell ref="E14:P14"/>
    <mergeCell ref="Q14:S14"/>
    <mergeCell ref="T14:X14"/>
    <mergeCell ref="Y14:AF14"/>
    <mergeCell ref="AG14:AI14"/>
    <mergeCell ref="AJ14:AM14"/>
    <mergeCell ref="AN14:AQ14"/>
    <mergeCell ref="E13:P13"/>
    <mergeCell ref="Q13:S13"/>
    <mergeCell ref="T13:X13"/>
    <mergeCell ref="Y13:AF13"/>
    <mergeCell ref="AG13:AI13"/>
    <mergeCell ref="AJ13:AM13"/>
    <mergeCell ref="AN15:AQ15"/>
    <mergeCell ref="E16:P16"/>
    <mergeCell ref="Q16:S16"/>
    <mergeCell ref="T16:X16"/>
    <mergeCell ref="Y16:AF16"/>
    <mergeCell ref="AG16:AI16"/>
    <mergeCell ref="AJ16:AM16"/>
    <mergeCell ref="AN16:AQ16"/>
    <mergeCell ref="E15:P15"/>
    <mergeCell ref="Q15:S15"/>
    <mergeCell ref="T15:X15"/>
    <mergeCell ref="Y15:AF15"/>
    <mergeCell ref="AG15:AI15"/>
    <mergeCell ref="AJ15:AM15"/>
    <mergeCell ref="AN17:AQ17"/>
    <mergeCell ref="E18:P18"/>
    <mergeCell ref="Q18:S18"/>
    <mergeCell ref="T18:X18"/>
    <mergeCell ref="Y18:AF18"/>
    <mergeCell ref="AG18:AI18"/>
    <mergeCell ref="AJ18:AM18"/>
    <mergeCell ref="AN18:AQ18"/>
    <mergeCell ref="E17:P17"/>
    <mergeCell ref="Q17:S17"/>
    <mergeCell ref="T17:X17"/>
    <mergeCell ref="Y17:AF17"/>
    <mergeCell ref="AG17:AI17"/>
    <mergeCell ref="AJ17:AM17"/>
    <mergeCell ref="AN21:AQ21"/>
    <mergeCell ref="F23:M23"/>
    <mergeCell ref="O23:U23"/>
    <mergeCell ref="V23:AA23"/>
    <mergeCell ref="AN19:AQ19"/>
    <mergeCell ref="E20:P20"/>
    <mergeCell ref="Q20:S20"/>
    <mergeCell ref="T20:X20"/>
    <mergeCell ref="Y20:AF20"/>
    <mergeCell ref="AG20:AI20"/>
    <mergeCell ref="AJ20:AM20"/>
    <mergeCell ref="AN20:AQ20"/>
    <mergeCell ref="E19:P19"/>
    <mergeCell ref="Q19:S19"/>
    <mergeCell ref="T19:X19"/>
    <mergeCell ref="Y19:AF19"/>
    <mergeCell ref="AG19:AI19"/>
    <mergeCell ref="AJ19:AM19"/>
    <mergeCell ref="B66:C66"/>
    <mergeCell ref="D66:AI68"/>
    <mergeCell ref="F53:M53"/>
    <mergeCell ref="D56:AI56"/>
    <mergeCell ref="D57:K57"/>
    <mergeCell ref="L57:O57"/>
    <mergeCell ref="E58:J58"/>
    <mergeCell ref="F59:I59"/>
    <mergeCell ref="J59:P59"/>
    <mergeCell ref="T59:W59"/>
    <mergeCell ref="X59:AE59"/>
    <mergeCell ref="F46:AH46"/>
    <mergeCell ref="F47:AH47"/>
    <mergeCell ref="F48:AH48"/>
    <mergeCell ref="F49:AH49"/>
    <mergeCell ref="F50:AH50"/>
    <mergeCell ref="F61:I61"/>
    <mergeCell ref="J61:P61"/>
    <mergeCell ref="T61:W61"/>
    <mergeCell ref="X61:AE61"/>
  </mergeCells>
  <phoneticPr fontId="8"/>
  <printOptions horizontalCentered="1"/>
  <pageMargins left="0.70866141732283472" right="0.70866141732283472" top="0.74803149606299213" bottom="0.74803149606299213" header="0.31496062992125984" footer="0.31496062992125984"/>
  <pageSetup paperSize="9" scale="65" orientation="portrait" blackAndWhite="1" r:id="rId1"/>
  <headerFooter>
    <oddFooter xml:space="preserve">&amp;C&amp;8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7BECC-FEDD-410A-A23B-759EBB486994}">
  <sheetPr>
    <tabColor theme="0" tint="-0.499984740745262"/>
  </sheetPr>
  <dimension ref="A1:AQ56"/>
  <sheetViews>
    <sheetView showZeros="0" view="pageBreakPreview" zoomScale="90" zoomScaleNormal="90" zoomScaleSheetLayoutView="90" workbookViewId="0">
      <selection activeCell="B1" sqref="B1"/>
    </sheetView>
  </sheetViews>
  <sheetFormatPr defaultColWidth="2.42578125" defaultRowHeight="18.75"/>
  <cols>
    <col min="1" max="1" width="4" style="19" bestFit="1" customWidth="1"/>
    <col min="2" max="16384" width="2.42578125" style="19"/>
  </cols>
  <sheetData>
    <row r="1" spans="1:43">
      <c r="B1" s="706" t="s">
        <v>295</v>
      </c>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row>
    <row r="2" spans="1:43">
      <c r="B2" s="704" t="s">
        <v>296</v>
      </c>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B2" s="704"/>
      <c r="AC2" s="704"/>
      <c r="AD2" s="704"/>
      <c r="AE2" s="704"/>
      <c r="AF2" s="704"/>
      <c r="AG2" s="704"/>
      <c r="AH2" s="704"/>
      <c r="AI2" s="704"/>
    </row>
    <row r="6" spans="1:43" ht="22.5" customHeight="1">
      <c r="B6" s="683" t="s">
        <v>297</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row>
    <row r="7" spans="1:43">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10" spans="1:43">
      <c r="A10" s="9" t="s">
        <v>298</v>
      </c>
      <c r="B10" s="9"/>
      <c r="C10" s="299" t="s">
        <v>315</v>
      </c>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13" t="s">
        <v>300</v>
      </c>
      <c r="AK10" s="213"/>
      <c r="AL10" s="213"/>
      <c r="AM10" s="213"/>
      <c r="AN10" s="213" t="s">
        <v>60</v>
      </c>
      <c r="AO10" s="213"/>
      <c r="AP10" s="213"/>
      <c r="AQ10" s="213"/>
    </row>
    <row r="11" spans="1:43" ht="13.5" customHeight="1">
      <c r="A11" s="19">
        <v>1</v>
      </c>
      <c r="D11" s="70" t="str">
        <f>IF(E11="","","①")</f>
        <v/>
      </c>
      <c r="E11" s="699" t="str">
        <f>IF(VLOOKUP(A11,入力シート!$B$52:$H$61,3,FALSE)="","",VLOOKUP(A11,入力シート!$B$52:$K$61,3,FALSE))</f>
        <v/>
      </c>
      <c r="F11" s="699"/>
      <c r="G11" s="699"/>
      <c r="H11" s="699"/>
      <c r="I11" s="699"/>
      <c r="J11" s="699"/>
      <c r="K11" s="699">
        <f>IF(ISNA(VLOOKUP(A11,入力シート!$B$52:$H$61,8,FALSE)),"",VLOOKUP(A11,入力シート!$B$52:$K$61,8,FALSE))</f>
        <v>0</v>
      </c>
      <c r="L11" s="699"/>
      <c r="M11" s="699"/>
      <c r="N11" s="699"/>
      <c r="O11" s="699"/>
      <c r="P11" s="699"/>
      <c r="Q11" s="71"/>
      <c r="R11" s="71"/>
      <c r="S11" s="71"/>
      <c r="T11" s="79"/>
      <c r="U11" s="79"/>
      <c r="V11" s="79"/>
      <c r="W11" s="79"/>
      <c r="X11" s="79"/>
      <c r="Y11" s="29"/>
      <c r="Z11" s="29"/>
      <c r="AA11" s="29"/>
      <c r="AB11" s="29"/>
      <c r="AC11" s="29"/>
      <c r="AD11" s="29"/>
      <c r="AE11" s="29"/>
      <c r="AF11" s="29"/>
      <c r="AG11" s="80"/>
      <c r="AH11" s="80"/>
      <c r="AI11" s="80"/>
      <c r="AJ11" s="697" t="str">
        <f>IF(ISNA(VLOOKUP(A11,入力シート!$B$52:$AQ$61,30,FALSE)),"",VLOOKUP(A11,入力シート!$B$52:$AQ$61,30,FALSE))</f>
        <v/>
      </c>
      <c r="AK11" s="697"/>
      <c r="AL11" s="697"/>
      <c r="AM11" s="697"/>
      <c r="AN11" s="697" t="str">
        <f>IF(ISNA(VLOOKUP(A11,入力シート!$B$52:$AQ$61,25,FALSE)),"",VLOOKUP(A11,入力シート!$B$52:$AQ$61,25,FALSE))</f>
        <v/>
      </c>
      <c r="AO11" s="697"/>
      <c r="AP11" s="697"/>
      <c r="AQ11" s="697"/>
    </row>
    <row r="12" spans="1:43" ht="13.5" customHeight="1">
      <c r="A12" s="19">
        <v>2</v>
      </c>
      <c r="D12" s="70" t="str">
        <f>IF(E12="","","②")</f>
        <v/>
      </c>
      <c r="E12" s="699" t="str">
        <f>IF(VLOOKUP(A12,入力シート!$B$52:$H$61,3,FALSE)="","",VLOOKUP(A12,入力シート!$B$52:$K$61,3,FALSE))</f>
        <v/>
      </c>
      <c r="F12" s="699"/>
      <c r="G12" s="699"/>
      <c r="H12" s="699"/>
      <c r="I12" s="699"/>
      <c r="J12" s="699"/>
      <c r="K12" s="699">
        <f>IF(ISNA(VLOOKUP(A12,入力シート!$B$52:$H$61,8,FALSE)),"",VLOOKUP(A12,入力シート!$B$52:$K$61,8,FALSE))</f>
        <v>0</v>
      </c>
      <c r="L12" s="699"/>
      <c r="M12" s="699"/>
      <c r="N12" s="699"/>
      <c r="O12" s="699"/>
      <c r="P12" s="699"/>
      <c r="Q12" s="71"/>
      <c r="R12" s="71"/>
      <c r="S12" s="71"/>
      <c r="T12" s="79"/>
      <c r="U12" s="79"/>
      <c r="V12" s="79"/>
      <c r="W12" s="79"/>
      <c r="X12" s="79"/>
      <c r="Y12" s="29"/>
      <c r="Z12" s="29"/>
      <c r="AA12" s="29"/>
      <c r="AB12" s="29"/>
      <c r="AC12" s="29"/>
      <c r="AD12" s="29"/>
      <c r="AE12" s="29"/>
      <c r="AF12" s="29"/>
      <c r="AG12" s="80"/>
      <c r="AH12" s="80"/>
      <c r="AI12" s="80"/>
      <c r="AJ12" s="697" t="str">
        <f>IF(ISNA(VLOOKUP(A12,入力シート!$B$52:$AQ$61,30,FALSE)),"",VLOOKUP(A12,入力シート!$B$52:$AQ$61,30,FALSE))</f>
        <v/>
      </c>
      <c r="AK12" s="697"/>
      <c r="AL12" s="697"/>
      <c r="AM12" s="697"/>
      <c r="AN12" s="697" t="str">
        <f>IF(ISNA(VLOOKUP(A12,入力シート!$B$52:$AQ$61,25,FALSE)),"",VLOOKUP(A12,入力シート!$B$52:$AQ$61,25,FALSE))</f>
        <v/>
      </c>
      <c r="AO12" s="697"/>
      <c r="AP12" s="697"/>
      <c r="AQ12" s="697"/>
    </row>
    <row r="13" spans="1:43" ht="13.5" customHeight="1">
      <c r="A13" s="19">
        <v>3</v>
      </c>
      <c r="D13" s="70" t="str">
        <f>IF(E13="","","③")</f>
        <v/>
      </c>
      <c r="E13" s="699" t="str">
        <f>IF(VLOOKUP(A13,入力シート!$B$52:$H$61,3,FALSE)="","",VLOOKUP(A13,入力シート!$B$52:$K$61,3,FALSE))</f>
        <v/>
      </c>
      <c r="F13" s="699"/>
      <c r="G13" s="699"/>
      <c r="H13" s="699"/>
      <c r="I13" s="699"/>
      <c r="J13" s="699"/>
      <c r="K13" s="699">
        <f>IF(ISNA(VLOOKUP(A13,入力シート!$B$52:$H$61,8,FALSE)),"",VLOOKUP(A13,入力シート!$B$52:$K$61,8,FALSE))</f>
        <v>0</v>
      </c>
      <c r="L13" s="699"/>
      <c r="M13" s="699"/>
      <c r="N13" s="699"/>
      <c r="O13" s="699"/>
      <c r="P13" s="699"/>
      <c r="Q13" s="71"/>
      <c r="R13" s="71"/>
      <c r="S13" s="71"/>
      <c r="T13" s="79"/>
      <c r="U13" s="79"/>
      <c r="V13" s="79"/>
      <c r="W13" s="79"/>
      <c r="X13" s="79"/>
      <c r="Y13" s="29"/>
      <c r="Z13" s="29"/>
      <c r="AA13" s="29"/>
      <c r="AB13" s="29"/>
      <c r="AC13" s="29"/>
      <c r="AD13" s="29"/>
      <c r="AE13" s="29"/>
      <c r="AF13" s="29"/>
      <c r="AG13" s="80"/>
      <c r="AH13" s="80"/>
      <c r="AI13" s="80"/>
      <c r="AJ13" s="697" t="str">
        <f>IF(ISNA(VLOOKUP(A13,入力シート!$B$52:$AQ$61,30,FALSE)),"",VLOOKUP(A13,入力シート!$B$52:$AQ$61,30,FALSE))</f>
        <v/>
      </c>
      <c r="AK13" s="697"/>
      <c r="AL13" s="697"/>
      <c r="AM13" s="697"/>
      <c r="AN13" s="697" t="str">
        <f>IF(ISNA(VLOOKUP(A13,入力シート!$B$52:$AQ$61,25,FALSE)),"",VLOOKUP(A13,入力シート!$B$52:$AQ$61,25,FALSE))</f>
        <v/>
      </c>
      <c r="AO13" s="697"/>
      <c r="AP13" s="697"/>
      <c r="AQ13" s="697"/>
    </row>
    <row r="14" spans="1:43" ht="13.5" customHeight="1">
      <c r="A14" s="19">
        <v>4</v>
      </c>
      <c r="D14" s="70" t="str">
        <f>IF(E14="","","④")</f>
        <v/>
      </c>
      <c r="E14" s="699" t="str">
        <f>IF(VLOOKUP(A14,入力シート!$B$52:$H$61,3,FALSE)="","",VLOOKUP(A14,入力シート!$B$52:$K$61,3,FALSE))</f>
        <v/>
      </c>
      <c r="F14" s="699"/>
      <c r="G14" s="699"/>
      <c r="H14" s="699"/>
      <c r="I14" s="699"/>
      <c r="J14" s="699"/>
      <c r="K14" s="699">
        <f>IF(ISNA(VLOOKUP(A14,入力シート!$B$52:$H$61,8,FALSE)),"",VLOOKUP(A14,入力シート!$B$52:$K$61,8,FALSE))</f>
        <v>0</v>
      </c>
      <c r="L14" s="699"/>
      <c r="M14" s="699"/>
      <c r="N14" s="699"/>
      <c r="O14" s="699"/>
      <c r="P14" s="699"/>
      <c r="Q14" s="71"/>
      <c r="R14" s="71"/>
      <c r="S14" s="71"/>
      <c r="T14" s="79"/>
      <c r="U14" s="79"/>
      <c r="V14" s="79"/>
      <c r="W14" s="79"/>
      <c r="X14" s="79"/>
      <c r="Y14" s="29"/>
      <c r="Z14" s="29"/>
      <c r="AA14" s="29"/>
      <c r="AB14" s="29"/>
      <c r="AC14" s="29"/>
      <c r="AD14" s="29"/>
      <c r="AE14" s="29"/>
      <c r="AF14" s="29"/>
      <c r="AG14" s="80"/>
      <c r="AH14" s="80"/>
      <c r="AI14" s="80"/>
      <c r="AJ14" s="697" t="str">
        <f>IF(ISNA(VLOOKUP(A14,入力シート!$B$52:$AQ$61,30,FALSE)),"",VLOOKUP(A14,入力シート!$B$52:$AQ$61,30,FALSE))</f>
        <v/>
      </c>
      <c r="AK14" s="697"/>
      <c r="AL14" s="697"/>
      <c r="AM14" s="697"/>
      <c r="AN14" s="697" t="str">
        <f>IF(ISNA(VLOOKUP(A14,入力シート!$B$52:$AQ$61,25,FALSE)),"",VLOOKUP(A14,入力シート!$B$52:$AQ$61,25,FALSE))</f>
        <v/>
      </c>
      <c r="AO14" s="697"/>
      <c r="AP14" s="697"/>
      <c r="AQ14" s="697"/>
    </row>
    <row r="15" spans="1:43" ht="13.5" customHeight="1">
      <c r="A15" s="19">
        <v>5</v>
      </c>
      <c r="D15" s="70" t="str">
        <f>IF(E15="","","⑤")</f>
        <v/>
      </c>
      <c r="E15" s="699" t="str">
        <f>IF(VLOOKUP(A15,入力シート!$B$52:$H$61,3,FALSE)="","",VLOOKUP(A15,入力シート!$B$52:$K$61,3,FALSE))</f>
        <v/>
      </c>
      <c r="F15" s="699"/>
      <c r="G15" s="699"/>
      <c r="H15" s="699"/>
      <c r="I15" s="699"/>
      <c r="J15" s="699"/>
      <c r="K15" s="699">
        <f>IF(ISNA(VLOOKUP(A15,入力シート!$B$52:$H$61,8,FALSE)),"",VLOOKUP(A15,入力シート!$B$52:$K$61,8,FALSE))</f>
        <v>0</v>
      </c>
      <c r="L15" s="699"/>
      <c r="M15" s="699"/>
      <c r="N15" s="699"/>
      <c r="O15" s="699"/>
      <c r="P15" s="699"/>
      <c r="Q15" s="71"/>
      <c r="R15" s="71"/>
      <c r="S15" s="71"/>
      <c r="T15" s="79"/>
      <c r="U15" s="79"/>
      <c r="V15" s="79"/>
      <c r="W15" s="79"/>
      <c r="X15" s="79"/>
      <c r="Y15" s="29"/>
      <c r="Z15" s="29"/>
      <c r="AA15" s="29"/>
      <c r="AB15" s="29"/>
      <c r="AC15" s="29"/>
      <c r="AD15" s="29"/>
      <c r="AE15" s="29"/>
      <c r="AF15" s="29"/>
      <c r="AG15" s="80"/>
      <c r="AH15" s="80"/>
      <c r="AI15" s="80"/>
      <c r="AJ15" s="697" t="str">
        <f>IF(ISNA(VLOOKUP(A15,入力シート!$B$52:$AQ$61,30,FALSE)),"",VLOOKUP(A15,入力シート!$B$52:$AQ$61,30,FALSE))</f>
        <v/>
      </c>
      <c r="AK15" s="697"/>
      <c r="AL15" s="697"/>
      <c r="AM15" s="697"/>
      <c r="AN15" s="697" t="str">
        <f>IF(ISNA(VLOOKUP(A15,入力シート!$B$52:$AQ$61,25,FALSE)),"",VLOOKUP(A15,入力シート!$B$52:$AQ$61,25,FALSE))</f>
        <v/>
      </c>
      <c r="AO15" s="697"/>
      <c r="AP15" s="697"/>
      <c r="AQ15" s="697"/>
    </row>
    <row r="16" spans="1:43" ht="13.5" customHeight="1">
      <c r="A16" s="19">
        <v>6</v>
      </c>
      <c r="D16" s="70" t="str">
        <f>IF(E16="","","⑥")</f>
        <v/>
      </c>
      <c r="E16" s="699" t="str">
        <f>IF(VLOOKUP(A16,入力シート!$B$52:$H$61,3,FALSE)="","",VLOOKUP(A16,入力シート!$B$52:$K$61,3,FALSE))</f>
        <v/>
      </c>
      <c r="F16" s="699"/>
      <c r="G16" s="699"/>
      <c r="H16" s="699"/>
      <c r="I16" s="699"/>
      <c r="J16" s="699"/>
      <c r="K16" s="699">
        <f>IF(ISNA(VLOOKUP(A16,入力シート!$B$52:$H$61,8,FALSE)),"",VLOOKUP(A16,入力シート!$B$52:$K$61,8,FALSE))</f>
        <v>0</v>
      </c>
      <c r="L16" s="699"/>
      <c r="M16" s="699"/>
      <c r="N16" s="699"/>
      <c r="O16" s="699"/>
      <c r="P16" s="699"/>
      <c r="Q16" s="71"/>
      <c r="R16" s="71"/>
      <c r="S16" s="71"/>
      <c r="T16" s="79"/>
      <c r="U16" s="79"/>
      <c r="V16" s="79"/>
      <c r="W16" s="79"/>
      <c r="X16" s="79"/>
      <c r="Y16" s="29"/>
      <c r="Z16" s="29"/>
      <c r="AA16" s="29"/>
      <c r="AB16" s="29"/>
      <c r="AC16" s="29"/>
      <c r="AD16" s="29"/>
      <c r="AE16" s="29"/>
      <c r="AF16" s="29"/>
      <c r="AG16" s="80"/>
      <c r="AH16" s="80"/>
      <c r="AI16" s="80"/>
      <c r="AJ16" s="697" t="str">
        <f>IF(ISNA(VLOOKUP(A16,入力シート!$B$52:$AQ$61,30,FALSE)),"",VLOOKUP(A16,入力シート!$B$52:$AQ$61,30,FALSE))</f>
        <v/>
      </c>
      <c r="AK16" s="697"/>
      <c r="AL16" s="697"/>
      <c r="AM16" s="697"/>
      <c r="AN16" s="697" t="str">
        <f>IF(ISNA(VLOOKUP(A16,入力シート!$B$52:$AQ$61,25,FALSE)),"",VLOOKUP(A16,入力シート!$B$52:$AQ$61,25,FALSE))</f>
        <v/>
      </c>
      <c r="AO16" s="697"/>
      <c r="AP16" s="697"/>
      <c r="AQ16" s="697"/>
    </row>
    <row r="17" spans="1:43" ht="13.5" customHeight="1">
      <c r="A17" s="19">
        <v>7</v>
      </c>
      <c r="D17" s="70" t="str">
        <f>IF(E17="","","⑦")</f>
        <v/>
      </c>
      <c r="E17" s="699" t="str">
        <f>IF(VLOOKUP(A17,入力シート!$B$52:$H$61,3,FALSE)="","",VLOOKUP(A17,入力シート!$B$52:$K$61,3,FALSE))</f>
        <v/>
      </c>
      <c r="F17" s="699"/>
      <c r="G17" s="699"/>
      <c r="H17" s="699"/>
      <c r="I17" s="699"/>
      <c r="J17" s="699"/>
      <c r="K17" s="699">
        <f>IF(ISNA(VLOOKUP(A17,入力シート!$B$52:$H$61,8,FALSE)),"",VLOOKUP(A17,入力シート!$B$52:$K$61,8,FALSE))</f>
        <v>0</v>
      </c>
      <c r="L17" s="699"/>
      <c r="M17" s="699"/>
      <c r="N17" s="699"/>
      <c r="O17" s="699"/>
      <c r="P17" s="699"/>
      <c r="Q17" s="71"/>
      <c r="R17" s="71"/>
      <c r="S17" s="71"/>
      <c r="T17" s="79"/>
      <c r="U17" s="79"/>
      <c r="V17" s="79"/>
      <c r="W17" s="79"/>
      <c r="X17" s="79"/>
      <c r="Y17" s="29"/>
      <c r="Z17" s="29"/>
      <c r="AA17" s="29"/>
      <c r="AB17" s="29"/>
      <c r="AC17" s="29"/>
      <c r="AD17" s="29"/>
      <c r="AE17" s="29"/>
      <c r="AF17" s="29"/>
      <c r="AG17" s="80"/>
      <c r="AH17" s="80"/>
      <c r="AI17" s="80"/>
      <c r="AJ17" s="697" t="str">
        <f>IF(ISNA(VLOOKUP(A17,入力シート!$B$52:$AQ$61,30,FALSE)),"",VLOOKUP(A17,入力シート!$B$52:$AQ$61,30,FALSE))</f>
        <v/>
      </c>
      <c r="AK17" s="697"/>
      <c r="AL17" s="697"/>
      <c r="AM17" s="697"/>
      <c r="AN17" s="697" t="str">
        <f>IF(ISNA(VLOOKUP(A17,入力シート!$B$52:$AQ$61,25,FALSE)),"",VLOOKUP(A17,入力シート!$B$52:$AQ$61,25,FALSE))</f>
        <v/>
      </c>
      <c r="AO17" s="697"/>
      <c r="AP17" s="697"/>
      <c r="AQ17" s="697"/>
    </row>
    <row r="18" spans="1:43" ht="13.5" customHeight="1">
      <c r="A18" s="19">
        <v>8</v>
      </c>
      <c r="D18" s="70" t="str">
        <f>IF(E18="","","⑧")</f>
        <v/>
      </c>
      <c r="E18" s="699" t="str">
        <f>IF(VLOOKUP(A18,入力シート!$B$52:$H$61,3,FALSE)="","",VLOOKUP(A18,入力シート!$B$52:$K$61,3,FALSE))</f>
        <v/>
      </c>
      <c r="F18" s="699"/>
      <c r="G18" s="699"/>
      <c r="H18" s="699"/>
      <c r="I18" s="699"/>
      <c r="J18" s="699"/>
      <c r="K18" s="699">
        <f>IF(ISNA(VLOOKUP(A18,入力シート!$B$52:$H$61,8,FALSE)),"",VLOOKUP(A18,入力シート!$B$52:$K$61,8,FALSE))</f>
        <v>0</v>
      </c>
      <c r="L18" s="699"/>
      <c r="M18" s="699"/>
      <c r="N18" s="699"/>
      <c r="O18" s="699"/>
      <c r="P18" s="699"/>
      <c r="Q18" s="71"/>
      <c r="R18" s="71"/>
      <c r="S18" s="71"/>
      <c r="T18" s="79"/>
      <c r="U18" s="79"/>
      <c r="V18" s="79"/>
      <c r="W18" s="79"/>
      <c r="X18" s="79"/>
      <c r="Y18" s="29"/>
      <c r="Z18" s="29"/>
      <c r="AA18" s="29"/>
      <c r="AB18" s="29"/>
      <c r="AC18" s="29"/>
      <c r="AD18" s="29"/>
      <c r="AE18" s="29"/>
      <c r="AF18" s="29"/>
      <c r="AG18" s="80"/>
      <c r="AH18" s="80"/>
      <c r="AI18" s="80"/>
      <c r="AJ18" s="697" t="str">
        <f>IF(ISNA(VLOOKUP(A18,入力シート!$B$52:$AQ$61,30,FALSE)),"",VLOOKUP(A18,入力シート!$B$52:$AQ$61,30,FALSE))</f>
        <v/>
      </c>
      <c r="AK18" s="697"/>
      <c r="AL18" s="697"/>
      <c r="AM18" s="697"/>
      <c r="AN18" s="697" t="str">
        <f>IF(ISNA(VLOOKUP(A18,入力シート!$B$52:$AQ$61,25,FALSE)),"",VLOOKUP(A18,入力シート!$B$52:$AQ$61,25,FALSE))</f>
        <v/>
      </c>
      <c r="AO18" s="697"/>
      <c r="AP18" s="697"/>
      <c r="AQ18" s="697"/>
    </row>
    <row r="19" spans="1:43" ht="13.5" customHeight="1">
      <c r="A19" s="19">
        <v>9</v>
      </c>
      <c r="D19" s="70" t="str">
        <f>IF(E19="","","⑨")</f>
        <v/>
      </c>
      <c r="E19" s="699" t="str">
        <f>IF(VLOOKUP(A19,入力シート!$B$52:$H$61,3,FALSE)="","",VLOOKUP(A19,入力シート!$B$52:$K$61,3,FALSE))</f>
        <v/>
      </c>
      <c r="F19" s="699"/>
      <c r="G19" s="699"/>
      <c r="H19" s="699"/>
      <c r="I19" s="699"/>
      <c r="J19" s="699"/>
      <c r="K19" s="699">
        <f>IF(ISNA(VLOOKUP(A19,入力シート!$B$52:$H$61,8,FALSE)),"",VLOOKUP(A19,入力シート!$B$52:$K$61,8,FALSE))</f>
        <v>0</v>
      </c>
      <c r="L19" s="699"/>
      <c r="M19" s="699"/>
      <c r="N19" s="699"/>
      <c r="O19" s="699"/>
      <c r="P19" s="699"/>
      <c r="Q19" s="71"/>
      <c r="R19" s="71"/>
      <c r="S19" s="71"/>
      <c r="T19" s="79"/>
      <c r="U19" s="79"/>
      <c r="V19" s="79"/>
      <c r="W19" s="79"/>
      <c r="X19" s="79"/>
      <c r="Y19" s="29"/>
      <c r="Z19" s="29"/>
      <c r="AA19" s="29"/>
      <c r="AB19" s="29"/>
      <c r="AC19" s="29"/>
      <c r="AD19" s="29"/>
      <c r="AE19" s="29"/>
      <c r="AF19" s="29"/>
      <c r="AG19" s="80"/>
      <c r="AH19" s="80"/>
      <c r="AI19" s="80"/>
      <c r="AJ19" s="697" t="str">
        <f>IF(ISNA(VLOOKUP(A19,入力シート!$B$52:$AQ$61,30,FALSE)),"",VLOOKUP(A19,入力シート!$B$52:$AQ$61,30,FALSE))</f>
        <v/>
      </c>
      <c r="AK19" s="697"/>
      <c r="AL19" s="697"/>
      <c r="AM19" s="697"/>
      <c r="AN19" s="697" t="str">
        <f>IF(ISNA(VLOOKUP(A19,入力シート!$B$52:$AQ$61,25,FALSE)),"",VLOOKUP(A19,入力シート!$B$52:$AQ$61,25,FALSE))</f>
        <v/>
      </c>
      <c r="AO19" s="697"/>
      <c r="AP19" s="697"/>
      <c r="AQ19" s="697"/>
    </row>
    <row r="20" spans="1:43">
      <c r="A20" s="19">
        <v>10</v>
      </c>
      <c r="D20" s="70" t="str">
        <f>IF(E20="","","⑩")</f>
        <v/>
      </c>
      <c r="E20" s="699" t="str">
        <f>IF(VLOOKUP(A20,入力シート!$B$52:$H$61,3,FALSE)="","",VLOOKUP(A20,入力シート!$B$52:$K$61,3,FALSE))</f>
        <v/>
      </c>
      <c r="F20" s="699"/>
      <c r="G20" s="699"/>
      <c r="H20" s="699"/>
      <c r="I20" s="699"/>
      <c r="J20" s="699"/>
      <c r="K20" s="699">
        <f>IF(ISNA(VLOOKUP(A20,入力シート!$B$52:$H$61,8,FALSE)),"",VLOOKUP(A20,入力シート!$B$52:$K$61,8,FALSE))</f>
        <v>0</v>
      </c>
      <c r="L20" s="699"/>
      <c r="M20" s="699"/>
      <c r="N20" s="699"/>
      <c r="O20" s="699"/>
      <c r="P20" s="699"/>
      <c r="Q20" s="71"/>
      <c r="R20" s="71"/>
      <c r="S20" s="71"/>
      <c r="T20" s="79"/>
      <c r="U20" s="79"/>
      <c r="V20" s="79"/>
      <c r="W20" s="79"/>
      <c r="X20" s="79"/>
      <c r="Y20" s="29"/>
      <c r="Z20" s="29"/>
      <c r="AA20" s="29"/>
      <c r="AB20" s="29"/>
      <c r="AC20" s="29"/>
      <c r="AD20" s="29"/>
      <c r="AE20" s="29"/>
      <c r="AF20" s="29"/>
      <c r="AG20" s="80"/>
      <c r="AH20" s="80"/>
      <c r="AI20" s="80"/>
      <c r="AJ20" s="697" t="str">
        <f>IF(ISNA(VLOOKUP(A20,入力シート!$B$52:$AQ$61,30,FALSE)),"",VLOOKUP(A20,入力シート!$B$52:$AQ$61,30,FALSE))</f>
        <v/>
      </c>
      <c r="AK20" s="697"/>
      <c r="AL20" s="697"/>
      <c r="AM20" s="697"/>
      <c r="AN20" s="697" t="str">
        <f>IF(ISNA(VLOOKUP(A20,入力シート!$B$52:$AQ$61,25,FALSE)),"",VLOOKUP(A20,入力シート!$B$52:$AQ$61,25,FALSE))</f>
        <v/>
      </c>
      <c r="AO20" s="697"/>
      <c r="AP20" s="697"/>
      <c r="AQ20" s="697"/>
    </row>
    <row r="21" spans="1:43">
      <c r="D21" s="70"/>
      <c r="E21" s="71"/>
      <c r="F21" s="71"/>
      <c r="G21" s="71"/>
      <c r="H21" s="71"/>
      <c r="I21" s="71"/>
      <c r="J21" s="71"/>
      <c r="K21" s="71"/>
      <c r="L21" s="71"/>
      <c r="M21" s="71"/>
      <c r="N21" s="71"/>
      <c r="O21" s="71"/>
      <c r="P21" s="71"/>
      <c r="Q21" s="71"/>
      <c r="R21" s="71"/>
      <c r="S21" s="71"/>
      <c r="T21" s="71"/>
      <c r="U21" s="71"/>
      <c r="AG21" s="703"/>
      <c r="AH21" s="703"/>
      <c r="AI21" s="703"/>
      <c r="AJ21" s="697"/>
      <c r="AK21" s="697"/>
      <c r="AL21" s="697"/>
      <c r="AM21" s="697"/>
      <c r="AN21" s="697"/>
      <c r="AO21" s="697"/>
      <c r="AP21" s="697"/>
      <c r="AQ21" s="697"/>
    </row>
    <row r="22" spans="1:43">
      <c r="C22" s="299" t="s">
        <v>301</v>
      </c>
      <c r="D22" s="299"/>
      <c r="E22" s="299"/>
      <c r="F22" s="299"/>
      <c r="G22" s="299"/>
    </row>
    <row r="23" spans="1:43">
      <c r="F23" s="697">
        <f>SUM(AJ11:AM20)</f>
        <v>0</v>
      </c>
      <c r="G23" s="697"/>
      <c r="H23" s="697"/>
      <c r="I23" s="697"/>
      <c r="J23" s="697"/>
      <c r="K23" s="697"/>
      <c r="L23" s="697"/>
      <c r="M23" s="697"/>
      <c r="N23" s="19" t="s">
        <v>185</v>
      </c>
      <c r="O23" s="213" t="s">
        <v>302</v>
      </c>
      <c r="P23" s="213"/>
      <c r="Q23" s="213"/>
      <c r="R23" s="213"/>
      <c r="S23" s="213"/>
      <c r="T23" s="213"/>
      <c r="U23" s="213"/>
      <c r="V23" s="698">
        <f>SUM(AN11:AQ20)</f>
        <v>0</v>
      </c>
      <c r="W23" s="698"/>
      <c r="X23" s="698"/>
      <c r="Y23" s="698"/>
      <c r="Z23" s="698"/>
      <c r="AA23" s="698"/>
      <c r="AD23" s="72"/>
      <c r="AE23" s="72"/>
    </row>
    <row r="24" spans="1:43">
      <c r="F24" s="73"/>
      <c r="G24" s="73"/>
      <c r="H24" s="73"/>
      <c r="I24" s="73"/>
      <c r="J24" s="73"/>
      <c r="K24" s="73"/>
      <c r="L24" s="73"/>
      <c r="M24" s="73"/>
      <c r="V24" s="697"/>
      <c r="W24" s="697"/>
      <c r="X24" s="697"/>
      <c r="Y24" s="697"/>
      <c r="Z24" s="697"/>
      <c r="AA24" s="697"/>
      <c r="AB24" s="73"/>
      <c r="AC24" s="73"/>
      <c r="AD24" s="72"/>
      <c r="AE24" s="72"/>
    </row>
    <row r="25" spans="1:43">
      <c r="C25" s="299" t="s">
        <v>303</v>
      </c>
      <c r="D25" s="299"/>
      <c r="E25" s="299"/>
      <c r="F25" s="299"/>
      <c r="G25" s="299"/>
      <c r="H25" s="299"/>
    </row>
    <row r="26" spans="1:43">
      <c r="F26" s="705">
        <f>MAX(入力シート!M52:T61)</f>
        <v>0</v>
      </c>
      <c r="G26" s="705"/>
      <c r="H26" s="705"/>
      <c r="I26" s="705"/>
      <c r="J26" s="705"/>
      <c r="K26" s="705"/>
      <c r="L26" s="705"/>
      <c r="M26" s="705"/>
      <c r="N26" s="705"/>
    </row>
    <row r="28" spans="1:43">
      <c r="C28" s="299" t="s">
        <v>316</v>
      </c>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row>
    <row r="29" spans="1:43">
      <c r="D29" s="70" t="str">
        <f>D11</f>
        <v/>
      </c>
      <c r="E29" s="74"/>
      <c r="F29" s="692" t="str">
        <f>IF(D29="","",入力シート!AJ52)</f>
        <v/>
      </c>
      <c r="G29" s="692"/>
      <c r="H29" s="692"/>
      <c r="I29" s="692"/>
      <c r="J29" s="692"/>
      <c r="K29" s="692"/>
      <c r="L29" s="692"/>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74"/>
    </row>
    <row r="30" spans="1:43">
      <c r="D30" s="70" t="str">
        <f>D12</f>
        <v/>
      </c>
      <c r="E30" s="74"/>
      <c r="F30" s="692" t="str">
        <f>IF(D30="","",入力シート!AJ53)</f>
        <v/>
      </c>
      <c r="G30" s="692"/>
      <c r="H30" s="692"/>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74"/>
    </row>
    <row r="31" spans="1:43">
      <c r="D31" s="70" t="str">
        <f>D13</f>
        <v/>
      </c>
      <c r="E31" s="74"/>
      <c r="F31" s="692" t="str">
        <f>IF(D31="","",入力シート!AJ54)</f>
        <v/>
      </c>
      <c r="G31" s="692"/>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74"/>
    </row>
    <row r="32" spans="1:43">
      <c r="D32" s="70" t="str">
        <f t="shared" ref="D32:D33" si="0">D14</f>
        <v/>
      </c>
      <c r="E32" s="74"/>
      <c r="F32" s="692" t="str">
        <f>IF(D32="","",入力シート!AJ55)</f>
        <v/>
      </c>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74"/>
    </row>
    <row r="33" spans="3:35">
      <c r="D33" s="70" t="str">
        <f t="shared" si="0"/>
        <v/>
      </c>
      <c r="E33" s="74"/>
      <c r="F33" s="692" t="str">
        <f>IF(D33="","",入力シート!AJ56)</f>
        <v/>
      </c>
      <c r="G33" s="692"/>
      <c r="H33" s="692"/>
      <c r="I33" s="692"/>
      <c r="J33" s="692"/>
      <c r="K33" s="692"/>
      <c r="L33" s="692"/>
      <c r="M33" s="692"/>
      <c r="N33" s="692"/>
      <c r="O33" s="692"/>
      <c r="P33" s="692"/>
      <c r="Q33" s="692"/>
      <c r="R33" s="692"/>
      <c r="S33" s="692"/>
      <c r="T33" s="692"/>
      <c r="U33" s="692"/>
      <c r="V33" s="692"/>
      <c r="W33" s="692"/>
      <c r="X33" s="692"/>
      <c r="Y33" s="692"/>
      <c r="Z33" s="692"/>
      <c r="AA33" s="692"/>
      <c r="AB33" s="692"/>
      <c r="AC33" s="692"/>
      <c r="AD33" s="692"/>
      <c r="AE33" s="692"/>
      <c r="AF33" s="692"/>
      <c r="AG33" s="692"/>
      <c r="AH33" s="692"/>
    </row>
    <row r="34" spans="3:35">
      <c r="D34" s="70" t="str">
        <f>D16</f>
        <v/>
      </c>
      <c r="E34" s="74"/>
      <c r="F34" s="692" t="str">
        <f>IF(D34="","",入力シート!AJ57)</f>
        <v/>
      </c>
      <c r="G34" s="692"/>
      <c r="H34" s="692"/>
      <c r="I34" s="692"/>
      <c r="J34" s="692"/>
      <c r="K34" s="692"/>
      <c r="L34" s="692"/>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74"/>
    </row>
    <row r="35" spans="3:35">
      <c r="D35" s="70" t="str">
        <f>D17</f>
        <v/>
      </c>
      <c r="E35" s="74"/>
      <c r="F35" s="692" t="str">
        <f>IF(D35="","",入力シート!AJ58)</f>
        <v/>
      </c>
      <c r="G35" s="692"/>
      <c r="H35" s="692"/>
      <c r="I35" s="692"/>
      <c r="J35" s="692"/>
      <c r="K35" s="692"/>
      <c r="L35" s="692"/>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74"/>
    </row>
    <row r="36" spans="3:35">
      <c r="D36" s="70" t="str">
        <f>D18</f>
        <v/>
      </c>
      <c r="E36" s="74"/>
      <c r="F36" s="692" t="str">
        <f>IF(D36="","",入力シート!AJ59)</f>
        <v/>
      </c>
      <c r="G36" s="692"/>
      <c r="H36" s="692"/>
      <c r="I36" s="692"/>
      <c r="J36" s="692"/>
      <c r="K36" s="692"/>
      <c r="L36" s="692"/>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74"/>
    </row>
    <row r="37" spans="3:35">
      <c r="D37" s="70" t="str">
        <f t="shared" ref="D37:D38" si="1">D19</f>
        <v/>
      </c>
      <c r="E37" s="74"/>
      <c r="F37" s="692" t="str">
        <f>IF(D37="","",入力シート!AJ60)</f>
        <v/>
      </c>
      <c r="G37" s="692"/>
      <c r="H37" s="692"/>
      <c r="I37" s="692"/>
      <c r="J37" s="692"/>
      <c r="K37" s="692"/>
      <c r="L37" s="692"/>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74"/>
    </row>
    <row r="38" spans="3:35">
      <c r="D38" s="70" t="str">
        <f t="shared" si="1"/>
        <v/>
      </c>
      <c r="E38" s="74"/>
      <c r="F38" s="692" t="str">
        <f>IF(D38="","",入力シート!AJ61)</f>
        <v/>
      </c>
      <c r="G38" s="692"/>
      <c r="H38" s="692"/>
      <c r="I38" s="692"/>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2"/>
      <c r="AG38" s="692"/>
      <c r="AH38" s="692"/>
    </row>
    <row r="40" spans="3:35">
      <c r="C40" s="299" t="s">
        <v>317</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row>
    <row r="41" spans="3:35">
      <c r="F41" s="695" t="s">
        <v>307</v>
      </c>
      <c r="G41" s="695"/>
      <c r="H41" s="695"/>
      <c r="I41" s="695"/>
      <c r="J41" s="695"/>
      <c r="K41" s="695"/>
      <c r="L41" s="695"/>
      <c r="M41" s="695"/>
    </row>
    <row r="42" spans="3:35">
      <c r="F42" s="75"/>
      <c r="G42" s="75"/>
      <c r="H42" s="75"/>
      <c r="I42" s="75"/>
      <c r="J42" s="75"/>
      <c r="K42" s="75"/>
      <c r="L42" s="75"/>
      <c r="M42" s="75"/>
    </row>
    <row r="44" spans="3:35">
      <c r="D44" s="299" t="s">
        <v>308</v>
      </c>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row>
    <row r="45" spans="3:35">
      <c r="D45" s="696" t="str">
        <f>入力シート!F126</f>
        <v/>
      </c>
      <c r="E45" s="696"/>
      <c r="F45" s="696"/>
      <c r="G45" s="696"/>
      <c r="H45" s="696"/>
      <c r="I45" s="696"/>
      <c r="J45" s="696"/>
      <c r="K45" s="696"/>
      <c r="L45" s="213" t="s">
        <v>309</v>
      </c>
      <c r="M45" s="213"/>
      <c r="N45" s="213"/>
      <c r="O45" s="213"/>
    </row>
    <row r="46" spans="3:35">
      <c r="E46" s="695" t="s">
        <v>310</v>
      </c>
      <c r="F46" s="695"/>
      <c r="G46" s="695"/>
      <c r="H46" s="695"/>
      <c r="I46" s="695"/>
      <c r="J46" s="695"/>
      <c r="K46" s="74"/>
      <c r="L46" s="74"/>
    </row>
    <row r="47" spans="3:35">
      <c r="F47" s="408" t="s">
        <v>311</v>
      </c>
      <c r="G47" s="408"/>
      <c r="H47" s="408"/>
      <c r="I47" s="408"/>
      <c r="J47" s="213">
        <f>入力シート!F127</f>
        <v>0</v>
      </c>
      <c r="K47" s="213"/>
      <c r="L47" s="213"/>
      <c r="M47" s="213"/>
      <c r="N47" s="213"/>
      <c r="O47" s="213"/>
      <c r="P47" s="213"/>
      <c r="Q47" s="9"/>
      <c r="R47" s="9"/>
      <c r="S47" s="9"/>
      <c r="T47" s="408" t="s">
        <v>312</v>
      </c>
      <c r="U47" s="408"/>
      <c r="V47" s="408"/>
      <c r="W47" s="408"/>
      <c r="X47" s="213">
        <f>入力シート!Q127</f>
        <v>0</v>
      </c>
      <c r="Y47" s="213"/>
      <c r="Z47" s="213"/>
      <c r="AA47" s="213"/>
      <c r="AB47" s="213"/>
      <c r="AC47" s="213"/>
      <c r="AD47" s="213"/>
      <c r="AE47" s="213"/>
      <c r="AF47" s="76"/>
      <c r="AG47" s="9"/>
      <c r="AH47" s="9"/>
    </row>
    <row r="48" spans="3:35">
      <c r="F48" s="66"/>
      <c r="G48" s="66"/>
      <c r="H48" s="66"/>
      <c r="I48" s="66"/>
      <c r="T48" s="66"/>
      <c r="U48" s="66"/>
      <c r="V48" s="66"/>
      <c r="W48" s="66"/>
      <c r="AF48" s="12"/>
    </row>
    <row r="49" spans="2:35">
      <c r="F49" s="408" t="s">
        <v>311</v>
      </c>
      <c r="G49" s="408"/>
      <c r="H49" s="408"/>
      <c r="I49" s="408"/>
      <c r="J49" s="213">
        <f>入力シート!F128</f>
        <v>0</v>
      </c>
      <c r="K49" s="213"/>
      <c r="L49" s="213"/>
      <c r="M49" s="213"/>
      <c r="N49" s="213"/>
      <c r="O49" s="213"/>
      <c r="P49" s="213"/>
      <c r="Q49" s="9"/>
      <c r="R49" s="9"/>
      <c r="S49" s="9"/>
      <c r="T49" s="408" t="s">
        <v>312</v>
      </c>
      <c r="U49" s="408"/>
      <c r="V49" s="408"/>
      <c r="W49" s="408"/>
      <c r="X49" s="213">
        <f>入力シート!Q128</f>
        <v>0</v>
      </c>
      <c r="Y49" s="213"/>
      <c r="Z49" s="213"/>
      <c r="AA49" s="213"/>
      <c r="AB49" s="213"/>
      <c r="AC49" s="213"/>
      <c r="AD49" s="213"/>
      <c r="AE49" s="213"/>
      <c r="AF49" s="76"/>
      <c r="AG49" s="9"/>
      <c r="AH49" s="9"/>
    </row>
    <row r="50" spans="2:35">
      <c r="F50" s="66"/>
      <c r="G50" s="66"/>
      <c r="H50" s="66"/>
      <c r="I50" s="66"/>
      <c r="J50" s="9"/>
      <c r="K50" s="9"/>
      <c r="L50" s="9"/>
      <c r="M50" s="9"/>
      <c r="N50" s="9"/>
      <c r="O50" s="9"/>
      <c r="P50" s="9"/>
      <c r="Q50" s="9"/>
      <c r="R50" s="9"/>
      <c r="S50" s="9"/>
      <c r="T50" s="66"/>
      <c r="U50" s="66"/>
      <c r="V50" s="66"/>
      <c r="W50" s="66"/>
      <c r="X50" s="9"/>
      <c r="Y50" s="9"/>
      <c r="Z50" s="9"/>
      <c r="AA50" s="9"/>
      <c r="AB50" s="9"/>
      <c r="AC50" s="9"/>
      <c r="AD50" s="9"/>
      <c r="AE50" s="9"/>
      <c r="AF50" s="9"/>
      <c r="AG50" s="9"/>
      <c r="AH50" s="9"/>
    </row>
    <row r="51" spans="2:35">
      <c r="F51" s="66"/>
      <c r="G51" s="66"/>
      <c r="H51" s="66"/>
      <c r="I51" s="66"/>
      <c r="J51" s="9"/>
      <c r="K51" s="9"/>
      <c r="L51" s="9"/>
      <c r="M51" s="9"/>
      <c r="N51" s="9"/>
      <c r="O51" s="9"/>
      <c r="P51" s="9"/>
      <c r="Q51" s="9"/>
      <c r="R51" s="9"/>
      <c r="S51" s="9"/>
      <c r="T51" s="66"/>
      <c r="U51" s="66"/>
      <c r="V51" s="66"/>
      <c r="W51" s="66"/>
      <c r="X51" s="9"/>
      <c r="Y51" s="9"/>
      <c r="Z51" s="9"/>
      <c r="AA51" s="9"/>
      <c r="AB51" s="9"/>
      <c r="AC51" s="9"/>
      <c r="AD51" s="9"/>
      <c r="AE51" s="9"/>
      <c r="AF51" s="9"/>
      <c r="AG51" s="9"/>
      <c r="AH51" s="9"/>
    </row>
    <row r="52" spans="2:35">
      <c r="F52" s="66"/>
      <c r="G52" s="66"/>
      <c r="H52" s="66"/>
      <c r="I52" s="66"/>
      <c r="J52" s="9"/>
      <c r="K52" s="9"/>
      <c r="L52" s="9"/>
      <c r="M52" s="9"/>
      <c r="N52" s="9"/>
      <c r="O52" s="9"/>
      <c r="P52" s="9"/>
      <c r="Q52" s="9"/>
      <c r="R52" s="9"/>
      <c r="S52" s="9"/>
      <c r="T52" s="66"/>
      <c r="U52" s="66"/>
      <c r="V52" s="66"/>
      <c r="W52" s="66"/>
      <c r="X52" s="9"/>
      <c r="Y52" s="9"/>
      <c r="Z52" s="9"/>
      <c r="AA52" s="9"/>
      <c r="AB52" s="9"/>
      <c r="AC52" s="9"/>
      <c r="AD52" s="9"/>
      <c r="AE52" s="9"/>
      <c r="AF52" s="9"/>
      <c r="AG52" s="9"/>
      <c r="AH52" s="9"/>
    </row>
    <row r="53" spans="2:35">
      <c r="F53" s="66"/>
      <c r="G53" s="66"/>
      <c r="H53" s="66"/>
      <c r="I53" s="66"/>
      <c r="J53" s="9"/>
      <c r="K53" s="9"/>
      <c r="L53" s="9"/>
      <c r="M53" s="9"/>
      <c r="N53" s="9"/>
      <c r="O53" s="9"/>
      <c r="P53" s="9"/>
      <c r="Q53" s="9"/>
      <c r="R53" s="9"/>
      <c r="S53" s="9"/>
      <c r="T53" s="66"/>
      <c r="U53" s="66"/>
      <c r="V53" s="66"/>
      <c r="W53" s="66"/>
      <c r="X53" s="9"/>
      <c r="Y53" s="9"/>
      <c r="Z53" s="9"/>
      <c r="AA53" s="9"/>
      <c r="AB53" s="9"/>
      <c r="AC53" s="9"/>
      <c r="AD53" s="9"/>
      <c r="AE53" s="9"/>
      <c r="AF53" s="9"/>
      <c r="AG53" s="9"/>
      <c r="AH53" s="9"/>
    </row>
    <row r="54" spans="2:35" ht="13.15" customHeight="1">
      <c r="B54" s="693" t="s">
        <v>313</v>
      </c>
      <c r="C54" s="693"/>
      <c r="D54" s="694" t="s">
        <v>314</v>
      </c>
      <c r="E54" s="694"/>
      <c r="F54" s="694"/>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row>
    <row r="55" spans="2:35">
      <c r="B55" s="77"/>
      <c r="C55" s="77"/>
      <c r="D55" s="694"/>
      <c r="E55" s="694"/>
      <c r="F55" s="694"/>
      <c r="G55" s="694"/>
      <c r="H55" s="694"/>
      <c r="I55" s="694"/>
      <c r="J55" s="694"/>
      <c r="K55" s="694"/>
      <c r="L55" s="694"/>
      <c r="M55" s="694"/>
      <c r="N55" s="694"/>
      <c r="O55" s="694"/>
      <c r="P55" s="694"/>
      <c r="Q55" s="694"/>
      <c r="R55" s="694"/>
      <c r="S55" s="694"/>
      <c r="T55" s="694"/>
      <c r="U55" s="694"/>
      <c r="V55" s="694"/>
      <c r="W55" s="694"/>
      <c r="X55" s="694"/>
      <c r="Y55" s="694"/>
      <c r="Z55" s="694"/>
      <c r="AA55" s="694"/>
      <c r="AB55" s="694"/>
      <c r="AC55" s="694"/>
      <c r="AD55" s="694"/>
      <c r="AE55" s="694"/>
      <c r="AF55" s="694"/>
      <c r="AG55" s="694"/>
      <c r="AH55" s="694"/>
      <c r="AI55" s="694"/>
    </row>
    <row r="56" spans="2:35">
      <c r="B56" s="78"/>
      <c r="C56" s="78"/>
      <c r="D56" s="694"/>
      <c r="E56" s="694"/>
      <c r="F56" s="694"/>
      <c r="G56" s="694"/>
      <c r="H56" s="694"/>
      <c r="I56" s="694"/>
      <c r="J56" s="694"/>
      <c r="K56" s="694"/>
      <c r="L56" s="694"/>
      <c r="M56" s="694"/>
      <c r="N56" s="694"/>
      <c r="O56" s="694"/>
      <c r="P56" s="694"/>
      <c r="Q56" s="694"/>
      <c r="R56" s="694"/>
      <c r="S56" s="694"/>
      <c r="T56" s="694"/>
      <c r="U56" s="694"/>
      <c r="V56" s="694"/>
      <c r="W56" s="694"/>
      <c r="X56" s="694"/>
      <c r="Y56" s="694"/>
      <c r="Z56" s="694"/>
      <c r="AA56" s="694"/>
      <c r="AB56" s="694"/>
      <c r="AC56" s="694"/>
      <c r="AD56" s="694"/>
      <c r="AE56" s="694"/>
      <c r="AF56" s="694"/>
      <c r="AG56" s="694"/>
      <c r="AH56" s="694"/>
      <c r="AI56" s="694"/>
    </row>
  </sheetData>
  <sheetProtection sheet="1" objects="1" scenarios="1"/>
  <mergeCells count="83">
    <mergeCell ref="C28:AI28"/>
    <mergeCell ref="C10:AI10"/>
    <mergeCell ref="E11:J11"/>
    <mergeCell ref="E12:J12"/>
    <mergeCell ref="E13:J13"/>
    <mergeCell ref="E14:J14"/>
    <mergeCell ref="K11:P11"/>
    <mergeCell ref="K12:P12"/>
    <mergeCell ref="K13:P13"/>
    <mergeCell ref="K14:P14"/>
    <mergeCell ref="V24:AA24"/>
    <mergeCell ref="F26:N26"/>
    <mergeCell ref="C25:H25"/>
    <mergeCell ref="AG21:AI21"/>
    <mergeCell ref="K16:P16"/>
    <mergeCell ref="K17:P17"/>
    <mergeCell ref="B54:C54"/>
    <mergeCell ref="D54:AI56"/>
    <mergeCell ref="D45:K45"/>
    <mergeCell ref="L45:O45"/>
    <mergeCell ref="E46:J46"/>
    <mergeCell ref="F47:I47"/>
    <mergeCell ref="J47:P47"/>
    <mergeCell ref="T47:W47"/>
    <mergeCell ref="X47:AE47"/>
    <mergeCell ref="F49:I49"/>
    <mergeCell ref="J49:P49"/>
    <mergeCell ref="T49:W49"/>
    <mergeCell ref="X49:AE49"/>
    <mergeCell ref="D44:AI44"/>
    <mergeCell ref="C40:AI40"/>
    <mergeCell ref="F29:AH29"/>
    <mergeCell ref="F30:AH30"/>
    <mergeCell ref="F31:AH31"/>
    <mergeCell ref="F32:AH32"/>
    <mergeCell ref="F33:AH33"/>
    <mergeCell ref="F34:AH34"/>
    <mergeCell ref="F35:AH35"/>
    <mergeCell ref="F36:AH36"/>
    <mergeCell ref="F37:AH37"/>
    <mergeCell ref="F38:AH38"/>
    <mergeCell ref="F41:M41"/>
    <mergeCell ref="AJ21:AM21"/>
    <mergeCell ref="AN21:AQ21"/>
    <mergeCell ref="F23:M23"/>
    <mergeCell ref="O23:U23"/>
    <mergeCell ref="V23:AA23"/>
    <mergeCell ref="C22:G22"/>
    <mergeCell ref="AN19:AQ19"/>
    <mergeCell ref="AJ20:AM20"/>
    <mergeCell ref="AN20:AQ20"/>
    <mergeCell ref="E19:J19"/>
    <mergeCell ref="E20:J20"/>
    <mergeCell ref="AJ19:AM19"/>
    <mergeCell ref="K19:P19"/>
    <mergeCell ref="K20:P20"/>
    <mergeCell ref="AN17:AQ17"/>
    <mergeCell ref="AJ18:AM18"/>
    <mergeCell ref="AN18:AQ18"/>
    <mergeCell ref="E17:J17"/>
    <mergeCell ref="E18:J18"/>
    <mergeCell ref="AJ17:AM17"/>
    <mergeCell ref="K18:P18"/>
    <mergeCell ref="AN15:AQ15"/>
    <mergeCell ref="AJ16:AM16"/>
    <mergeCell ref="AN16:AQ16"/>
    <mergeCell ref="E15:J15"/>
    <mergeCell ref="E16:J16"/>
    <mergeCell ref="AJ15:AM15"/>
    <mergeCell ref="K15:P15"/>
    <mergeCell ref="AN13:AQ13"/>
    <mergeCell ref="AJ14:AM14"/>
    <mergeCell ref="AN14:AQ14"/>
    <mergeCell ref="AJ13:AM13"/>
    <mergeCell ref="AJ11:AM11"/>
    <mergeCell ref="AN11:AQ11"/>
    <mergeCell ref="AJ12:AM12"/>
    <mergeCell ref="AN12:AQ12"/>
    <mergeCell ref="B1:AI1"/>
    <mergeCell ref="B2:AI2"/>
    <mergeCell ref="B6:AI6"/>
    <mergeCell ref="AJ10:AM10"/>
    <mergeCell ref="AN10:AQ10"/>
  </mergeCells>
  <phoneticPr fontId="8"/>
  <printOptions horizontalCentered="1"/>
  <pageMargins left="0.70866141732283472" right="0.70866141732283472" top="0.74803149606299213" bottom="0.74803149606299213" header="0.31496062992125984" footer="0.31496062992125984"/>
  <pageSetup paperSize="9" scale="80" orientation="portrait" blackAndWhite="1" r:id="rId1"/>
  <headerFooter>
    <oddFooter xml:space="preserve">&amp;C&amp;8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2013-05-08T02:57:49Z</dcterms:created>
  <dcterms:modified xsi:type="dcterms:W3CDTF">2025-10-28T07:08:48Z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2021-10-27T08:19:09Z</vt:filetime>
  </property>
</Properties>
</file>